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7320" windowHeight="13180" tabRatio="788"/>
  </bookViews>
  <sheets>
    <sheet name="Worksheet" sheetId="1" r:id="rId1"/>
    <sheet name="IncomeStatement" sheetId="2" r:id="rId2"/>
    <sheet name="Stockholders'Equity" sheetId="3" r:id="rId3"/>
    <sheet name="BalanceSheet" sheetId="4" r:id="rId4"/>
    <sheet name="Analysis" sheetId="5" r:id="rId5"/>
    <sheet name="Adjust GJ" sheetId="6" r:id="rId6"/>
    <sheet name="Closing GJ" sheetId="7" r:id="rId7"/>
    <sheet name="PCTrialBalance" sheetId="8" r:id="rId8"/>
  </sheets>
  <calcPr calcId="140000" concurrentCalc="0"/>
  <customWorkbookViews>
    <customWorkbookView name="Sarah O'Brien - Personal View" guid="{DB2167BA-4068-6249-92C1-5F772F2C1876}" mergeInterval="0" personalView="1" yWindow="54" windowWidth="1024" windowHeight="645" tabRatio="500" activeSheetId="8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8" l="1"/>
  <c r="D35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C19" i="8"/>
  <c r="D18" i="8"/>
  <c r="C17" i="8"/>
  <c r="C16" i="8"/>
  <c r="C15" i="8"/>
  <c r="C14" i="8"/>
  <c r="C13" i="8"/>
  <c r="D12" i="8"/>
  <c r="C11" i="8"/>
  <c r="C10" i="8"/>
  <c r="C9" i="8"/>
  <c r="H34" i="7"/>
  <c r="G33" i="7"/>
  <c r="H32" i="7"/>
  <c r="G31" i="7"/>
  <c r="G1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G7" i="7"/>
  <c r="G8" i="7"/>
  <c r="G9" i="7"/>
  <c r="H10" i="7"/>
  <c r="H22" i="6"/>
  <c r="G21" i="6"/>
  <c r="H20" i="6"/>
  <c r="G19" i="6"/>
  <c r="H18" i="6"/>
  <c r="G17" i="6"/>
  <c r="H16" i="6"/>
  <c r="G15" i="6"/>
  <c r="H14" i="6"/>
  <c r="G13" i="6"/>
  <c r="H12" i="6"/>
  <c r="G11" i="6"/>
  <c r="H10" i="6"/>
  <c r="G9" i="6"/>
  <c r="H8" i="6"/>
  <c r="G7" i="6"/>
  <c r="F7" i="5"/>
  <c r="C7" i="5"/>
  <c r="F3" i="5"/>
  <c r="C3" i="5"/>
  <c r="A3" i="5"/>
  <c r="E44" i="4"/>
  <c r="E43" i="4"/>
  <c r="D41" i="4"/>
  <c r="E39" i="4"/>
  <c r="D38" i="4"/>
  <c r="D37" i="4"/>
  <c r="D36" i="4"/>
  <c r="D35" i="4"/>
  <c r="D34" i="4"/>
  <c r="D33" i="4"/>
  <c r="D32" i="4"/>
  <c r="D31" i="4"/>
  <c r="D30" i="4"/>
  <c r="D29" i="4"/>
  <c r="D28" i="4"/>
  <c r="D27" i="4"/>
  <c r="E24" i="4"/>
  <c r="E23" i="4"/>
  <c r="D22" i="4"/>
  <c r="C22" i="4"/>
  <c r="C21" i="4"/>
  <c r="D20" i="4"/>
  <c r="C20" i="4"/>
  <c r="C19" i="4"/>
  <c r="E17" i="4"/>
  <c r="D16" i="4"/>
  <c r="D15" i="4"/>
  <c r="D14" i="4"/>
  <c r="D13" i="4"/>
  <c r="D12" i="4"/>
  <c r="C12" i="4"/>
  <c r="C11" i="4"/>
  <c r="D10" i="4"/>
  <c r="D9" i="4"/>
  <c r="E18" i="3"/>
  <c r="E17" i="3"/>
  <c r="D16" i="3"/>
  <c r="C15" i="3"/>
  <c r="C14" i="3"/>
  <c r="D13" i="3"/>
  <c r="E11" i="3"/>
  <c r="G42" i="2"/>
  <c r="E20" i="2"/>
  <c r="D19" i="2"/>
  <c r="F14" i="2"/>
  <c r="E13" i="2"/>
  <c r="F42" i="2"/>
  <c r="F44" i="2"/>
  <c r="F43" i="2"/>
  <c r="G41" i="2"/>
  <c r="F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1" i="2"/>
  <c r="F23" i="2"/>
  <c r="F24" i="2"/>
  <c r="G24" i="2"/>
  <c r="G23" i="2"/>
  <c r="E22" i="2"/>
  <c r="C19" i="2"/>
  <c r="C18" i="2"/>
  <c r="D17" i="2"/>
  <c r="E16" i="2"/>
  <c r="D13" i="2"/>
  <c r="D12" i="2"/>
  <c r="E11" i="2"/>
  <c r="L62" i="1"/>
  <c r="K62" i="1"/>
  <c r="J62" i="1"/>
  <c r="I62" i="1"/>
  <c r="L21" i="1"/>
  <c r="L23" i="1"/>
  <c r="L60" i="1"/>
  <c r="L61" i="1"/>
  <c r="K60" i="1"/>
  <c r="I61" i="1"/>
  <c r="H60" i="1"/>
  <c r="H23" i="1"/>
  <c r="F59" i="1"/>
  <c r="I60" i="1"/>
  <c r="I58" i="1"/>
  <c r="I48" i="1"/>
  <c r="F48" i="1"/>
  <c r="J60" i="1"/>
  <c r="F47" i="1"/>
  <c r="I47" i="1"/>
  <c r="L19" i="1"/>
  <c r="F60" i="1"/>
  <c r="I57" i="1"/>
  <c r="I56" i="1"/>
  <c r="I55" i="1"/>
  <c r="I54" i="1"/>
  <c r="I53" i="1"/>
  <c r="I52" i="1"/>
  <c r="I51" i="1"/>
  <c r="I50" i="1"/>
  <c r="I49" i="1"/>
  <c r="I46" i="1"/>
  <c r="I45" i="1"/>
  <c r="I44" i="1"/>
  <c r="J43" i="1"/>
  <c r="J42" i="1"/>
  <c r="I41" i="1"/>
  <c r="I40" i="1"/>
  <c r="I39" i="1"/>
  <c r="J38" i="1"/>
  <c r="I37" i="1"/>
  <c r="K17" i="1"/>
  <c r="K16" i="1"/>
  <c r="K14" i="1"/>
  <c r="K15" i="1"/>
  <c r="L13" i="1"/>
  <c r="L22" i="1"/>
  <c r="L24" i="1"/>
  <c r="L25" i="1"/>
  <c r="L26" i="1"/>
  <c r="L27" i="1"/>
  <c r="L28" i="1"/>
  <c r="L29" i="1"/>
  <c r="L30" i="1"/>
  <c r="L31" i="1"/>
  <c r="L32" i="1"/>
  <c r="L33" i="1"/>
  <c r="L34" i="1"/>
  <c r="L35" i="1"/>
  <c r="K11" i="1"/>
  <c r="K12" i="1"/>
  <c r="K18" i="1"/>
  <c r="K20" i="1"/>
  <c r="K36" i="1"/>
  <c r="K10" i="1"/>
  <c r="F49" i="1"/>
  <c r="F57" i="1"/>
  <c r="F37" i="1"/>
  <c r="F56" i="1"/>
  <c r="F55" i="1"/>
  <c r="H17" i="1"/>
  <c r="H13" i="1"/>
  <c r="H14" i="1"/>
  <c r="H16" i="1"/>
  <c r="H15" i="1"/>
  <c r="D60" i="1"/>
  <c r="C60" i="1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</calcChain>
</file>

<file path=xl/sharedStrings.xml><?xml version="1.0" encoding="utf-8"?>
<sst xmlns="http://schemas.openxmlformats.org/spreadsheetml/2006/main" count="303" uniqueCount="217">
  <si>
    <t>Work Sheet</t>
  </si>
  <si>
    <t>Account Title</t>
  </si>
  <si>
    <t>Trial Balance</t>
  </si>
  <si>
    <t>Adjustments</t>
  </si>
  <si>
    <t>Income Statement</t>
  </si>
  <si>
    <t>Balance Sheet</t>
  </si>
  <si>
    <t>Debit</t>
  </si>
  <si>
    <t>Credit</t>
  </si>
  <si>
    <t>Cash</t>
  </si>
  <si>
    <t>Petty Cash</t>
  </si>
  <si>
    <t>Accounts Receivable</t>
  </si>
  <si>
    <t>Allow. For Uncoll. Accts.</t>
  </si>
  <si>
    <t>Merchandise Inventory</t>
  </si>
  <si>
    <t>Supplies - Office</t>
  </si>
  <si>
    <t>Supplies - Store</t>
  </si>
  <si>
    <t>Prepaid Insurance</t>
  </si>
  <si>
    <t>Office Equipment</t>
  </si>
  <si>
    <t>Acc. Depr. - office Equipment</t>
  </si>
  <si>
    <t>Store Equipment</t>
  </si>
  <si>
    <t>Acc. Depr. Store Equipment</t>
  </si>
  <si>
    <t>Accounts Payable</t>
  </si>
  <si>
    <t>Federal Income Tax Payable</t>
  </si>
  <si>
    <t>Emp. Income Tax Payable</t>
  </si>
  <si>
    <t>Social Security Tax Payable</t>
  </si>
  <si>
    <t>Medicare Tax Payable</t>
  </si>
  <si>
    <t>Sales Tax Payable</t>
  </si>
  <si>
    <t>Unemployment Tax Pay. - Fed</t>
  </si>
  <si>
    <t>Unemployment Tax Pay. - State</t>
  </si>
  <si>
    <t>Health Ins. Premiums Payable</t>
  </si>
  <si>
    <t>U.S. Savings Bonds Payable</t>
  </si>
  <si>
    <t>United Way Donations Pay.</t>
  </si>
  <si>
    <t>Dividends Payable</t>
  </si>
  <si>
    <t>Capital Stock</t>
  </si>
  <si>
    <t>Retained Earnings</t>
  </si>
  <si>
    <t>Dividends</t>
  </si>
  <si>
    <t>Income Summary</t>
  </si>
  <si>
    <t>Sales</t>
  </si>
  <si>
    <t>Sales Discount</t>
  </si>
  <si>
    <t>Sales Returns and Allowances</t>
  </si>
  <si>
    <t>Purchases</t>
  </si>
  <si>
    <t>Purchases Discount</t>
  </si>
  <si>
    <t>Purch. Returns &amp; Allowances</t>
  </si>
  <si>
    <t>Advertising Expense</t>
  </si>
  <si>
    <t>Cash Short and Over</t>
  </si>
  <si>
    <t>Credit Card Fee Expense</t>
  </si>
  <si>
    <t>Depr. Exp. - Office Equip.</t>
  </si>
  <si>
    <t>Depr. Exp. - Store Equip.</t>
  </si>
  <si>
    <t>Insurance Expense</t>
  </si>
  <si>
    <t>Miscellaneous Expense</t>
  </si>
  <si>
    <t>Payroll Taxes Expense</t>
  </si>
  <si>
    <t>Rent Expense</t>
  </si>
  <si>
    <t>Salary Expense</t>
  </si>
  <si>
    <t>supplies Expense - office</t>
  </si>
  <si>
    <t>Supplies Expense - store</t>
  </si>
  <si>
    <t>Uncollectible Accounts Exp.</t>
  </si>
  <si>
    <t>Utilities Expense</t>
  </si>
  <si>
    <t>Federal Income Tax Expense</t>
  </si>
  <si>
    <t>Totals</t>
  </si>
  <si>
    <t>Net Income After Taxes</t>
  </si>
  <si>
    <t>Reinforcement Activity 2 Part B</t>
  </si>
  <si>
    <t>Medical Services Company</t>
  </si>
  <si>
    <t>Repair Expense</t>
  </si>
  <si>
    <t xml:space="preserve"> </t>
  </si>
  <si>
    <t>% OF NET</t>
  </si>
  <si>
    <t>SALES</t>
  </si>
  <si>
    <t>Revenue:</t>
  </si>
  <si>
    <t xml:space="preserve">    Sales</t>
  </si>
  <si>
    <t xml:space="preserve">    Less:  Sales Discount</t>
  </si>
  <si>
    <t xml:space="preserve">               Sales Returns and allowances </t>
  </si>
  <si>
    <t xml:space="preserve">    Net Sales</t>
  </si>
  <si>
    <t>Cost of Merchandise Sold:</t>
  </si>
  <si>
    <t xml:space="preserve">    Merchandise Inventory, January 1, 2008</t>
  </si>
  <si>
    <t xml:space="preserve">    Purchases</t>
  </si>
  <si>
    <t xml:space="preserve">    Less:  Purchases Discount</t>
  </si>
  <si>
    <t xml:space="preserve">              Purchases Returns and Allowances</t>
  </si>
  <si>
    <t xml:space="preserve">    Net Purchases</t>
  </si>
  <si>
    <t xml:space="preserve">    Total Cost of Merchandise Available for Sale</t>
  </si>
  <si>
    <t xml:space="preserve">    Less Merchandise Inventory, December 31, 2008</t>
  </si>
  <si>
    <t xml:space="preserve">    Cost of Merchandise Sold</t>
  </si>
  <si>
    <t>Gross Profit on Sales</t>
  </si>
  <si>
    <t>Expenses:</t>
  </si>
  <si>
    <t xml:space="preserve">    Advertising Expense</t>
  </si>
  <si>
    <t xml:space="preserve">    Cash Short and Over</t>
  </si>
  <si>
    <t xml:space="preserve">    Credit Card Fee Expenses</t>
  </si>
  <si>
    <t xml:space="preserve">    Depreciation Exp. - Office Equipment</t>
  </si>
  <si>
    <t xml:space="preserve">    Depreciation Exp. - Store Equipment</t>
  </si>
  <si>
    <t xml:space="preserve">    Insurance Expense</t>
  </si>
  <si>
    <t xml:space="preserve">    Miscellaneous Expense</t>
  </si>
  <si>
    <t xml:space="preserve">   Payroll Taxes Expense</t>
  </si>
  <si>
    <t xml:space="preserve">    Rent Expense</t>
  </si>
  <si>
    <t xml:space="preserve">    Salary Expense</t>
  </si>
  <si>
    <t xml:space="preserve">   Supplies Expense - Office</t>
  </si>
  <si>
    <t xml:space="preserve">   Supplies Expense - Store</t>
  </si>
  <si>
    <t xml:space="preserve">   Uncollectible Accounts Expense</t>
  </si>
  <si>
    <t xml:space="preserve">   Utilities Expense</t>
  </si>
  <si>
    <t xml:space="preserve">    Total Expenses</t>
  </si>
  <si>
    <t>Net Income before federal income tax</t>
  </si>
  <si>
    <t>Less federal income tax expense</t>
  </si>
  <si>
    <t xml:space="preserve"> Net income after federal income tax expense</t>
  </si>
  <si>
    <t xml:space="preserve">    Repair Expense</t>
  </si>
  <si>
    <t>Capital Stock:</t>
  </si>
  <si>
    <t>Retained Earnings:</t>
  </si>
  <si>
    <t>Statement of Stockholders' Equity</t>
  </si>
  <si>
    <t>Assets</t>
  </si>
  <si>
    <t>Current Assets:</t>
  </si>
  <si>
    <t xml:space="preserve">   Cash</t>
  </si>
  <si>
    <t xml:space="preserve">   Petty Cash</t>
  </si>
  <si>
    <t xml:space="preserve">   Accounts Receivable</t>
  </si>
  <si>
    <t xml:space="preserve">        Less Allowance for Uncollectible Accounts</t>
  </si>
  <si>
    <t xml:space="preserve">   Merchandising Inventory</t>
  </si>
  <si>
    <t xml:space="preserve">   Supplies - Office</t>
  </si>
  <si>
    <t xml:space="preserve">   Supplies - Store</t>
  </si>
  <si>
    <t xml:space="preserve">   Prepaid Insurance</t>
  </si>
  <si>
    <t xml:space="preserve">   Total Current Assets</t>
  </si>
  <si>
    <t>Plant Assets:</t>
  </si>
  <si>
    <t xml:space="preserve">   Office Equipment </t>
  </si>
  <si>
    <t xml:space="preserve">      Less Accum. Deprec. - Office Equipment</t>
  </si>
  <si>
    <t xml:space="preserve">   Store Equipment</t>
  </si>
  <si>
    <t xml:space="preserve">      Less Accum. Deprec. - Store Equipment</t>
  </si>
  <si>
    <t xml:space="preserve">   Total Plant Assets</t>
  </si>
  <si>
    <t>Total Assets</t>
  </si>
  <si>
    <t>Liabilities</t>
  </si>
  <si>
    <t>Current Liabilities:</t>
  </si>
  <si>
    <t xml:space="preserve">   Accounts Payable</t>
  </si>
  <si>
    <t xml:space="preserve">   Federal Income Tax Payable</t>
  </si>
  <si>
    <t xml:space="preserve">   Social Security Tax Payable</t>
  </si>
  <si>
    <t xml:space="preserve">   Medicare Tax Payable</t>
  </si>
  <si>
    <t xml:space="preserve">   Sales Tax Payable</t>
  </si>
  <si>
    <t xml:space="preserve">   Unemploymnet Tax Payable - Federal</t>
  </si>
  <si>
    <t xml:space="preserve">   Unemploymnet Tax Payable - State</t>
  </si>
  <si>
    <t xml:space="preserve">   Health Insurance Premiums Payable</t>
  </si>
  <si>
    <t xml:space="preserve">   U.S. Savings Bonds Payable</t>
  </si>
  <si>
    <t xml:space="preserve">   Dividends Payable</t>
  </si>
  <si>
    <t>Total Liablilities</t>
  </si>
  <si>
    <t>Stockholders' Equity</t>
  </si>
  <si>
    <t>Total Stockholders'Equity</t>
  </si>
  <si>
    <t>Total Liablilities and Stockholders' Equity</t>
  </si>
  <si>
    <t xml:space="preserve">   Employeee Income Tax Payable</t>
  </si>
  <si>
    <t xml:space="preserve">   United Way donations Payable</t>
  </si>
  <si>
    <t>Earnings per Share</t>
  </si>
  <si>
    <t>Net Income after
Federal Income tax</t>
  </si>
  <si>
    <t>÷</t>
  </si>
  <si>
    <t>Number of Shares
Outstanding</t>
  </si>
  <si>
    <t>=</t>
  </si>
  <si>
    <t>Earnings per
Share</t>
  </si>
  <si>
    <t>Price-Earnings Ratio</t>
  </si>
  <si>
    <t>Market Price per
Share</t>
  </si>
  <si>
    <t>Price-Earnings
Ratio</t>
  </si>
  <si>
    <t>GENERAL JOURNAL</t>
  </si>
  <si>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</si>
  <si>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</si>
  <si>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</si>
  <si>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</si>
  <si>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</si>
  <si>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</si>
  <si>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</si>
  <si>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</si>
  <si>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</si>
  <si>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</si>
  <si>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>Adjusting Entries</t>
  </si>
  <si>
    <t>Closing Entries</t>
  </si>
  <si>
    <t>Post-Closing Trial Balance</t>
  </si>
  <si>
    <t>Allow. For Uncollectible Accounts</t>
  </si>
  <si>
    <t>Acc. Depreciation - Office Equipment</t>
  </si>
  <si>
    <t>Acc. Depreciation - Store Equipment</t>
  </si>
  <si>
    <t>Employee Income Tax Payable - Federal</t>
  </si>
  <si>
    <t>Unemployment Tax Payable - Federal</t>
  </si>
  <si>
    <t>Unemployment Tax Payable - State</t>
  </si>
  <si>
    <t>health Insurance Premiums Payable</t>
  </si>
  <si>
    <t>United Way Donation Payable</t>
  </si>
  <si>
    <t>For Year Ended December 31, 2014</t>
  </si>
  <si>
    <t>For Year Ended Decmeber 31, 2014</t>
  </si>
  <si>
    <t xml:space="preserve">   Balance, December 31, 2014, xxxxx Shares Issued</t>
  </si>
  <si>
    <t xml:space="preserve">   Balance, January 1, 2014</t>
  </si>
  <si>
    <t xml:space="preserve">   Net Income after Federal Income Tax for 2014</t>
  </si>
  <si>
    <t xml:space="preserve">   Less Dividends Declared during 2014</t>
  </si>
  <si>
    <t xml:space="preserve">   Net Increase during 2014</t>
  </si>
  <si>
    <t xml:space="preserve">   Balance, December 31, 2014</t>
  </si>
  <si>
    <t>Total Stockholders' Equity, December 31, 2014</t>
  </si>
  <si>
    <t>(a)</t>
  </si>
  <si>
    <t>(b)</t>
  </si>
  <si>
    <t>©</t>
  </si>
  <si>
    <t>(d)</t>
  </si>
  <si>
    <t>(e)</t>
  </si>
  <si>
    <t>(f)</t>
  </si>
  <si>
    <t>(g)</t>
  </si>
  <si>
    <t>(h)</t>
  </si>
  <si>
    <t xml:space="preserve">   $1.00 per share</t>
  </si>
  <si>
    <t xml:space="preserve">   January 1, 2014, 9,500 Shares Issued</t>
  </si>
  <si>
    <t xml:space="preserve">   Issued During Current Year, 500 Shares</t>
  </si>
  <si>
    <t>Dec.</t>
  </si>
  <si>
    <t>Uncollectible Accounts Expense</t>
  </si>
  <si>
    <t xml:space="preserve">   Allowance for Uncoll. Accounts</t>
  </si>
  <si>
    <t xml:space="preserve">   Merchadise Inventory</t>
  </si>
  <si>
    <t>Supplies Expense - Office</t>
  </si>
  <si>
    <t>Supplies Expense - Store</t>
  </si>
  <si>
    <t xml:space="preserve">   Accum. Depr. - Office Equip.</t>
  </si>
  <si>
    <t xml:space="preserve">   Accum. Depr. - Store Equip.</t>
  </si>
  <si>
    <t xml:space="preserve">Purchases Ret. And Allow. </t>
  </si>
  <si>
    <t xml:space="preserve">   Income Summary</t>
  </si>
  <si>
    <t xml:space="preserve">   Sales Discount</t>
  </si>
  <si>
    <t xml:space="preserve">   Sales Returns and Allow.</t>
  </si>
  <si>
    <t xml:space="preserve">   Purchases</t>
  </si>
  <si>
    <t xml:space="preserve">   Advertising Expense</t>
  </si>
  <si>
    <t xml:space="preserve">   Cash Short and Over</t>
  </si>
  <si>
    <t xml:space="preserve">   Credit Card Fee Expense</t>
  </si>
  <si>
    <t xml:space="preserve">   Depr. Exp. - Office Equip.</t>
  </si>
  <si>
    <t xml:space="preserve">   Depr. Exp. - Store Equip.</t>
  </si>
  <si>
    <t xml:space="preserve">   Insurance Expense</t>
  </si>
  <si>
    <t xml:space="preserve">   Miscellaneous Expense</t>
  </si>
  <si>
    <t xml:space="preserve">   Payroll Expense</t>
  </si>
  <si>
    <t xml:space="preserve">   Rent Expense</t>
  </si>
  <si>
    <t xml:space="preserve">   Salary Expense</t>
  </si>
  <si>
    <t xml:space="preserve">   Federal Income Tax Expense</t>
  </si>
  <si>
    <t xml:space="preserve">   Retained Earnings</t>
  </si>
  <si>
    <t xml:space="preserve">   Dividends</t>
  </si>
  <si>
    <t xml:space="preserve">   Repair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</si>
</sst>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[$-409]mmmm\ d\,\ yyyy;@"/>
    <numFmt numFmtId="166" formatCode="&quot;$&quot;#,##0.00"/>
    <numFmt numFmtId="167" formatCode="0_);\(0\)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Calibri"/>
      <scheme val="minor"/>
    </font>
    <font>
      <sz val="8"/>
      <name val="Calibri"/>
      <scheme val="minor"/>
    </font>
    <font>
      <sz val="12"/>
      <name val="Calibri"/>
      <scheme val="minor"/>
    </font>
    <font>
      <b/>
      <sz val="11"/>
      <color indexed="8"/>
      <name val="Calibri"/>
      <scheme val="minor"/>
    </font>
    <font>
      <sz val="18"/>
      <color indexed="8"/>
      <name val="Calibri"/>
      <scheme val="minor"/>
    </font>
    <font>
      <sz val="6"/>
      <name val="Calibri"/>
      <scheme val="minor"/>
    </font>
    <font>
      <sz val="9"/>
      <name val="Calibri"/>
      <scheme val="minor"/>
    </font>
    <font>
      <b/>
      <sz val="12"/>
      <name val="Calibri"/>
      <scheme val="minor"/>
    </font>
    <font>
      <b/>
      <sz val="16"/>
      <name val="Calibri"/>
      <scheme val="minor"/>
    </font>
    <font>
      <b/>
      <sz val="10"/>
      <name val="Calibri"/>
      <scheme val="minor"/>
    </font>
    <font>
      <b/>
      <sz val="14"/>
      <name val="Calibri"/>
      <scheme val="minor"/>
    </font>
    <font>
      <b/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/>
      <right style="double">
        <color auto="1"/>
      </right>
      <top style="thick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/>
      <top style="thick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48">
    <xf numFmtId="0" fontId="0" fillId="0" borderId="0" xfId="0"/>
    <xf numFmtId="0" fontId="3" fillId="0" borderId="0" xfId="0" applyFont="1"/>
    <xf numFmtId="0" fontId="0" fillId="0" borderId="3" xfId="0" applyBorder="1"/>
    <xf numFmtId="39" fontId="4" fillId="0" borderId="3" xfId="0" applyNumberFormat="1" applyFont="1" applyBorder="1" applyAlignment="1"/>
    <xf numFmtId="0" fontId="5" fillId="0" borderId="3" xfId="0" applyNumberFormat="1" applyFont="1" applyBorder="1" applyAlignment="1">
      <alignment horizontal="center"/>
    </xf>
    <xf numFmtId="0" fontId="0" fillId="0" borderId="4" xfId="0" applyBorder="1"/>
    <xf numFmtId="0" fontId="0" fillId="0" borderId="9" xfId="0" applyBorder="1"/>
    <xf numFmtId="0" fontId="0" fillId="0" borderId="1" xfId="0" applyBorder="1"/>
    <xf numFmtId="39" fontId="6" fillId="0" borderId="11" xfId="0" applyNumberFormat="1" applyFont="1" applyBorder="1" applyAlignment="1">
      <alignment horizontal="center"/>
    </xf>
    <xf numFmtId="39" fontId="6" fillId="0" borderId="12" xfId="0" applyNumberFormat="1" applyFont="1" applyBorder="1" applyAlignment="1">
      <alignment horizontal="center"/>
    </xf>
    <xf numFmtId="39" fontId="6" fillId="0" borderId="13" xfId="0" applyNumberFormat="1" applyFont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16" xfId="0" applyBorder="1"/>
    <xf numFmtId="0" fontId="0" fillId="0" borderId="18" xfId="0" applyBorder="1"/>
    <xf numFmtId="0" fontId="0" fillId="0" borderId="22" xfId="0" applyBorder="1"/>
    <xf numFmtId="0" fontId="0" fillId="0" borderId="33" xfId="0" applyFont="1" applyBorder="1" applyAlignment="1">
      <alignment horizontal="left"/>
    </xf>
    <xf numFmtId="0" fontId="0" fillId="0" borderId="38" xfId="0" applyFont="1" applyBorder="1" applyAlignment="1">
      <alignment horizontal="left"/>
    </xf>
    <xf numFmtId="0" fontId="0" fillId="0" borderId="37" xfId="0" applyFont="1" applyBorder="1" applyAlignment="1">
      <alignment horizontal="center"/>
    </xf>
    <xf numFmtId="0" fontId="10" fillId="0" borderId="32" xfId="0" applyFont="1" applyBorder="1"/>
    <xf numFmtId="0" fontId="10" fillId="0" borderId="33" xfId="0" applyFont="1" applyBorder="1"/>
    <xf numFmtId="0" fontId="10" fillId="0" borderId="33" xfId="0" applyFont="1" applyBorder="1" applyAlignment="1">
      <alignment horizontal="center"/>
    </xf>
    <xf numFmtId="39" fontId="10" fillId="0" borderId="1" xfId="0" applyNumberFormat="1" applyFont="1" applyBorder="1" applyAlignment="1" applyProtection="1">
      <alignment horizontal="left"/>
    </xf>
    <xf numFmtId="43" fontId="10" fillId="0" borderId="11" xfId="1" applyFont="1" applyBorder="1" applyAlignment="1">
      <alignment horizontal="left"/>
    </xf>
    <xf numFmtId="43" fontId="10" fillId="0" borderId="11" xfId="1" applyFont="1" applyBorder="1" applyAlignment="1" applyProtection="1">
      <alignment horizontal="left"/>
      <protection locked="0"/>
    </xf>
    <xf numFmtId="43" fontId="10" fillId="0" borderId="1" xfId="1" applyFont="1" applyBorder="1" applyAlignment="1">
      <alignment horizontal="left"/>
    </xf>
    <xf numFmtId="43" fontId="10" fillId="0" borderId="1" xfId="1" applyFont="1" applyBorder="1" applyAlignment="1" applyProtection="1">
      <alignment horizontal="left"/>
    </xf>
    <xf numFmtId="43" fontId="10" fillId="0" borderId="11" xfId="1" applyFont="1" applyBorder="1" applyAlignment="1" applyProtection="1">
      <alignment horizontal="left"/>
    </xf>
    <xf numFmtId="43" fontId="10" fillId="0" borderId="14" xfId="1" applyFont="1" applyBorder="1" applyAlignment="1">
      <alignment horizontal="right"/>
    </xf>
    <xf numFmtId="43" fontId="10" fillId="0" borderId="15" xfId="1" applyFont="1" applyBorder="1" applyAlignment="1" applyProtection="1">
      <alignment horizontal="left"/>
      <protection locked="0"/>
    </xf>
    <xf numFmtId="0" fontId="0" fillId="0" borderId="14" xfId="0" applyFont="1" applyBorder="1"/>
    <xf numFmtId="0" fontId="0" fillId="0" borderId="0" xfId="0" applyFont="1"/>
    <xf numFmtId="39" fontId="10" fillId="0" borderId="2" xfId="0" applyNumberFormat="1" applyFont="1" applyBorder="1" applyAlignment="1" applyProtection="1">
      <alignment horizontal="left"/>
    </xf>
    <xf numFmtId="43" fontId="10" fillId="0" borderId="14" xfId="1" applyFont="1" applyBorder="1" applyAlignment="1">
      <alignment horizontal="left"/>
    </xf>
    <xf numFmtId="43" fontId="10" fillId="0" borderId="14" xfId="1" applyFont="1" applyBorder="1" applyAlignment="1" applyProtection="1">
      <alignment horizontal="left"/>
    </xf>
    <xf numFmtId="43" fontId="10" fillId="0" borderId="2" xfId="1" applyFont="1" applyBorder="1" applyAlignment="1">
      <alignment horizontal="left"/>
    </xf>
    <xf numFmtId="43" fontId="10" fillId="0" borderId="2" xfId="1" applyFont="1" applyBorder="1" applyAlignment="1" applyProtection="1">
      <alignment horizontal="left"/>
    </xf>
    <xf numFmtId="43" fontId="10" fillId="0" borderId="17" xfId="1" applyFont="1" applyBorder="1" applyAlignment="1">
      <alignment horizontal="right"/>
    </xf>
    <xf numFmtId="0" fontId="0" fillId="0" borderId="2" xfId="0" applyFont="1" applyBorder="1"/>
    <xf numFmtId="39" fontId="10" fillId="0" borderId="19" xfId="0" applyNumberFormat="1" applyFont="1" applyBorder="1" applyAlignment="1">
      <alignment horizontal="left"/>
    </xf>
    <xf numFmtId="43" fontId="10" fillId="0" borderId="20" xfId="1" applyFont="1" applyBorder="1" applyAlignment="1">
      <alignment horizontal="left"/>
    </xf>
    <xf numFmtId="43" fontId="10" fillId="0" borderId="19" xfId="1" applyFont="1" applyBorder="1" applyAlignment="1">
      <alignment horizontal="left"/>
    </xf>
    <xf numFmtId="43" fontId="10" fillId="0" borderId="21" xfId="1" applyFont="1" applyBorder="1" applyAlignment="1">
      <alignment horizontal="right"/>
    </xf>
    <xf numFmtId="43" fontId="10" fillId="0" borderId="21" xfId="1" applyFont="1" applyBorder="1" applyAlignment="1">
      <alignment horizontal="left"/>
    </xf>
    <xf numFmtId="0" fontId="0" fillId="0" borderId="19" xfId="0" applyFont="1" applyBorder="1"/>
    <xf numFmtId="39" fontId="10" fillId="0" borderId="23" xfId="0" applyNumberFormat="1" applyFont="1" applyBorder="1" applyAlignment="1" applyProtection="1">
      <alignment horizontal="left"/>
    </xf>
    <xf numFmtId="43" fontId="10" fillId="0" borderId="24" xfId="1" applyFont="1" applyBorder="1" applyAlignment="1">
      <alignment horizontal="left"/>
    </xf>
    <xf numFmtId="43" fontId="10" fillId="0" borderId="23" xfId="1" applyFont="1" applyBorder="1" applyAlignment="1">
      <alignment horizontal="left"/>
    </xf>
    <xf numFmtId="43" fontId="10" fillId="0" borderId="23" xfId="1" applyFont="1" applyBorder="1" applyAlignment="1" applyProtection="1">
      <alignment horizontal="left"/>
    </xf>
    <xf numFmtId="43" fontId="10" fillId="0" borderId="25" xfId="1" applyFont="1" applyBorder="1" applyAlignment="1">
      <alignment horizontal="right"/>
    </xf>
    <xf numFmtId="43" fontId="10" fillId="0" borderId="25" xfId="1" applyFont="1" applyBorder="1" applyAlignment="1">
      <alignment horizontal="left"/>
    </xf>
    <xf numFmtId="0" fontId="0" fillId="0" borderId="23" xfId="0" applyFont="1" applyBorder="1"/>
    <xf numFmtId="43" fontId="10" fillId="0" borderId="17" xfId="1" applyFont="1" applyBorder="1" applyAlignment="1">
      <alignment horizontal="left"/>
    </xf>
    <xf numFmtId="39" fontId="10" fillId="0" borderId="19" xfId="0" applyNumberFormat="1" applyFont="1" applyBorder="1" applyAlignment="1" applyProtection="1">
      <alignment horizontal="left"/>
    </xf>
    <xf numFmtId="43" fontId="10" fillId="0" borderId="19" xfId="1" applyFont="1" applyBorder="1" applyAlignment="1" applyProtection="1">
      <alignment horizontal="left"/>
    </xf>
    <xf numFmtId="43" fontId="10" fillId="0" borderId="20" xfId="1" applyFont="1" applyBorder="1" applyAlignment="1" applyProtection="1">
      <alignment horizontal="left"/>
    </xf>
    <xf numFmtId="39" fontId="10" fillId="0" borderId="23" xfId="0" applyNumberFormat="1" applyFont="1" applyBorder="1" applyAlignment="1" applyProtection="1">
      <alignment horizontal="left"/>
      <protection locked="0"/>
    </xf>
    <xf numFmtId="43" fontId="10" fillId="0" borderId="24" xfId="1" applyFont="1" applyBorder="1" applyAlignment="1" applyProtection="1">
      <alignment horizontal="left"/>
      <protection locked="0"/>
    </xf>
    <xf numFmtId="43" fontId="10" fillId="0" borderId="23" xfId="1" applyFont="1" applyBorder="1" applyAlignment="1" applyProtection="1">
      <alignment horizontal="left"/>
      <protection locked="0"/>
    </xf>
    <xf numFmtId="39" fontId="10" fillId="0" borderId="2" xfId="0" applyNumberFormat="1" applyFont="1" applyBorder="1" applyAlignment="1" applyProtection="1">
      <alignment horizontal="left"/>
      <protection locked="0"/>
    </xf>
    <xf numFmtId="43" fontId="10" fillId="0" borderId="14" xfId="1" applyFont="1" applyBorder="1" applyAlignment="1" applyProtection="1">
      <alignment horizontal="left"/>
      <protection locked="0"/>
    </xf>
    <xf numFmtId="43" fontId="10" fillId="0" borderId="2" xfId="1" applyFont="1" applyBorder="1" applyAlignment="1" applyProtection="1">
      <alignment horizontal="left"/>
      <protection locked="0"/>
    </xf>
    <xf numFmtId="39" fontId="10" fillId="0" borderId="19" xfId="0" applyNumberFormat="1" applyFont="1" applyBorder="1" applyAlignment="1" applyProtection="1">
      <alignment horizontal="left"/>
      <protection locked="0"/>
    </xf>
    <xf numFmtId="43" fontId="10" fillId="0" borderId="20" xfId="1" applyFont="1" applyBorder="1" applyAlignment="1" applyProtection="1">
      <alignment horizontal="left"/>
      <protection locked="0"/>
    </xf>
    <xf numFmtId="43" fontId="10" fillId="0" borderId="19" xfId="1" applyFont="1" applyBorder="1" applyAlignment="1" applyProtection="1">
      <alignment horizontal="left"/>
      <protection locked="0"/>
    </xf>
    <xf numFmtId="39" fontId="10" fillId="0" borderId="23" xfId="0" applyNumberFormat="1" applyFont="1" applyBorder="1" applyAlignment="1">
      <alignment horizontal="left"/>
    </xf>
    <xf numFmtId="43" fontId="10" fillId="0" borderId="24" xfId="1" applyFont="1" applyBorder="1" applyAlignment="1" applyProtection="1">
      <alignment horizontal="left"/>
    </xf>
    <xf numFmtId="39" fontId="10" fillId="0" borderId="14" xfId="0" applyNumberFormat="1" applyFont="1" applyBorder="1" applyAlignment="1">
      <alignment horizontal="left"/>
    </xf>
    <xf numFmtId="39" fontId="10" fillId="0" borderId="2" xfId="0" applyNumberFormat="1" applyFont="1" applyBorder="1" applyAlignment="1">
      <alignment horizontal="left"/>
    </xf>
    <xf numFmtId="39" fontId="10" fillId="0" borderId="22" xfId="0" applyNumberFormat="1" applyFont="1" applyBorder="1" applyAlignment="1">
      <alignment horizontal="left"/>
    </xf>
    <xf numFmtId="43" fontId="10" fillId="0" borderId="22" xfId="1" applyFont="1" applyBorder="1" applyAlignment="1">
      <alignment horizontal="right"/>
    </xf>
    <xf numFmtId="39" fontId="10" fillId="0" borderId="16" xfId="0" applyNumberFormat="1" applyFont="1" applyBorder="1" applyAlignment="1">
      <alignment horizontal="left"/>
    </xf>
    <xf numFmtId="43" fontId="10" fillId="0" borderId="2" xfId="1" applyFont="1" applyBorder="1"/>
    <xf numFmtId="43" fontId="10" fillId="0" borderId="16" xfId="1" applyFont="1" applyBorder="1"/>
    <xf numFmtId="39" fontId="10" fillId="0" borderId="18" xfId="0" applyNumberFormat="1" applyFont="1" applyBorder="1" applyAlignment="1">
      <alignment horizontal="left"/>
    </xf>
    <xf numFmtId="43" fontId="10" fillId="0" borderId="18" xfId="1" applyFont="1" applyBorder="1" applyAlignment="1">
      <alignment horizontal="left"/>
    </xf>
    <xf numFmtId="39" fontId="10" fillId="0" borderId="1" xfId="0" applyNumberFormat="1" applyFont="1" applyBorder="1" applyAlignment="1" applyProtection="1">
      <alignment horizontal="left"/>
      <protection locked="0"/>
    </xf>
    <xf numFmtId="43" fontId="10" fillId="0" borderId="1" xfId="1" applyFont="1" applyBorder="1" applyAlignment="1" applyProtection="1">
      <alignment horizontal="left"/>
      <protection locked="0"/>
    </xf>
    <xf numFmtId="43" fontId="10" fillId="0" borderId="15" xfId="1" applyFont="1" applyBorder="1" applyAlignment="1">
      <alignment horizontal="right"/>
    </xf>
    <xf numFmtId="0" fontId="0" fillId="0" borderId="26" xfId="0" applyFont="1" applyBorder="1"/>
    <xf numFmtId="43" fontId="10" fillId="0" borderId="26" xfId="1" applyFont="1" applyBorder="1" applyAlignment="1">
      <alignment horizontal="left"/>
    </xf>
    <xf numFmtId="43" fontId="10" fillId="0" borderId="10" xfId="1" applyFont="1" applyBorder="1" applyAlignment="1">
      <alignment horizontal="right"/>
    </xf>
    <xf numFmtId="0" fontId="10" fillId="0" borderId="2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164" fontId="11" fillId="0" borderId="29" xfId="0" applyNumberFormat="1" applyFont="1" applyBorder="1" applyAlignment="1">
      <alignment horizontal="center" vertical="center"/>
    </xf>
    <xf numFmtId="0" fontId="10" fillId="0" borderId="30" xfId="0" applyFont="1" applyBorder="1"/>
    <xf numFmtId="0" fontId="10" fillId="0" borderId="31" xfId="0" applyFont="1" applyBorder="1"/>
    <xf numFmtId="164" fontId="11" fillId="0" borderId="32" xfId="0" applyNumberFormat="1" applyFont="1" applyBorder="1" applyAlignment="1">
      <alignment horizontal="center" vertical="center"/>
    </xf>
    <xf numFmtId="43" fontId="10" fillId="0" borderId="32" xfId="1" applyFont="1" applyBorder="1"/>
    <xf numFmtId="9" fontId="10" fillId="0" borderId="33" xfId="2" applyFont="1" applyBorder="1"/>
    <xf numFmtId="43" fontId="10" fillId="0" borderId="33" xfId="1" applyFont="1" applyBorder="1"/>
    <xf numFmtId="43" fontId="10" fillId="2" borderId="33" xfId="1" applyFont="1" applyFill="1" applyBorder="1"/>
    <xf numFmtId="43" fontId="10" fillId="2" borderId="34" xfId="1" applyFont="1" applyFill="1" applyBorder="1"/>
    <xf numFmtId="164" fontId="10" fillId="2" borderId="33" xfId="2" applyNumberFormat="1" applyFont="1" applyFill="1" applyBorder="1"/>
    <xf numFmtId="43" fontId="10" fillId="2" borderId="32" xfId="1" applyFont="1" applyFill="1" applyBorder="1"/>
    <xf numFmtId="43" fontId="10" fillId="2" borderId="35" xfId="1" applyFont="1" applyFill="1" applyBorder="1"/>
    <xf numFmtId="0" fontId="10" fillId="0" borderId="1" xfId="0" applyFont="1" applyBorder="1" applyAlignment="1">
      <alignment horizontal="centerContinuous"/>
    </xf>
    <xf numFmtId="0" fontId="0" fillId="0" borderId="1" xfId="0" applyFont="1" applyBorder="1"/>
    <xf numFmtId="0" fontId="10" fillId="0" borderId="2" xfId="0" applyFont="1" applyBorder="1" applyAlignment="1">
      <alignment horizontal="centerContinuous"/>
    </xf>
    <xf numFmtId="0" fontId="10" fillId="0" borderId="3" xfId="0" applyFont="1" applyBorder="1"/>
    <xf numFmtId="0" fontId="10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left"/>
    </xf>
    <xf numFmtId="43" fontId="12" fillId="0" borderId="37" xfId="1" applyFont="1" applyBorder="1" applyAlignment="1">
      <alignment horizontal="center"/>
    </xf>
    <xf numFmtId="0" fontId="0" fillId="0" borderId="30" xfId="0" applyFont="1" applyBorder="1"/>
    <xf numFmtId="0" fontId="12" fillId="0" borderId="32" xfId="0" applyFont="1" applyBorder="1" applyAlignment="1">
      <alignment horizontal="left"/>
    </xf>
    <xf numFmtId="43" fontId="12" fillId="0" borderId="32" xfId="1" applyFont="1" applyBorder="1"/>
    <xf numFmtId="0" fontId="0" fillId="0" borderId="38" xfId="0" applyFont="1" applyBorder="1"/>
    <xf numFmtId="0" fontId="10" fillId="0" borderId="39" xfId="0" applyFont="1" applyBorder="1"/>
    <xf numFmtId="0" fontId="12" fillId="0" borderId="33" xfId="0" applyFont="1" applyBorder="1" applyAlignment="1">
      <alignment horizontal="left"/>
    </xf>
    <xf numFmtId="43" fontId="12" fillId="2" borderId="32" xfId="1" applyFont="1" applyFill="1" applyBorder="1"/>
    <xf numFmtId="43" fontId="12" fillId="0" borderId="33" xfId="1" applyFont="1" applyBorder="1"/>
    <xf numFmtId="43" fontId="12" fillId="2" borderId="33" xfId="1" applyFont="1" applyFill="1" applyBorder="1"/>
    <xf numFmtId="43" fontId="10" fillId="0" borderId="37" xfId="1" applyFont="1" applyBorder="1" applyAlignment="1">
      <alignment horizontal="center"/>
    </xf>
    <xf numFmtId="0" fontId="13" fillId="0" borderId="1" xfId="0" applyFont="1" applyBorder="1"/>
    <xf numFmtId="0" fontId="0" fillId="0" borderId="33" xfId="0" applyFont="1" applyBorder="1" applyAlignment="1">
      <alignment wrapText="1"/>
    </xf>
    <xf numFmtId="0" fontId="14" fillId="0" borderId="39" xfId="0" applyFont="1" applyBorder="1" applyAlignment="1">
      <alignment horizontal="center"/>
    </xf>
    <xf numFmtId="0" fontId="14" fillId="0" borderId="39" xfId="0" quotePrefix="1" applyFont="1" applyBorder="1" applyAlignment="1">
      <alignment horizontal="center"/>
    </xf>
    <xf numFmtId="0" fontId="0" fillId="0" borderId="39" xfId="0" applyFont="1" applyBorder="1" applyAlignment="1">
      <alignment horizontal="center" wrapText="1"/>
    </xf>
    <xf numFmtId="166" fontId="0" fillId="0" borderId="32" xfId="0" applyNumberFormat="1" applyFont="1" applyBorder="1"/>
    <xf numFmtId="0" fontId="14" fillId="0" borderId="31" xfId="0" applyFont="1" applyBorder="1" applyAlignment="1">
      <alignment horizontal="center"/>
    </xf>
    <xf numFmtId="0" fontId="14" fillId="0" borderId="31" xfId="0" quotePrefix="1" applyFont="1" applyBorder="1" applyAlignment="1">
      <alignment horizontal="center"/>
    </xf>
    <xf numFmtId="166" fontId="0" fillId="0" borderId="31" xfId="0" applyNumberFormat="1" applyFont="1" applyBorder="1"/>
    <xf numFmtId="0" fontId="0" fillId="0" borderId="41" xfId="0" applyFont="1" applyBorder="1"/>
    <xf numFmtId="0" fontId="14" fillId="0" borderId="41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14" fillId="0" borderId="41" xfId="0" quotePrefix="1" applyFont="1" applyBorder="1" applyAlignment="1">
      <alignment horizontal="center"/>
    </xf>
    <xf numFmtId="0" fontId="13" fillId="0" borderId="30" xfId="0" applyFont="1" applyBorder="1"/>
    <xf numFmtId="166" fontId="0" fillId="0" borderId="33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0" fontId="15" fillId="0" borderId="3" xfId="0" applyFont="1" applyBorder="1"/>
    <xf numFmtId="0" fontId="15" fillId="0" borderId="3" xfId="0" applyFont="1" applyBorder="1" applyAlignment="1">
      <alignment horizontal="center"/>
    </xf>
    <xf numFmtId="0" fontId="16" fillId="0" borderId="42" xfId="0" applyFont="1" applyBorder="1"/>
    <xf numFmtId="0" fontId="16" fillId="0" borderId="43" xfId="0" applyFont="1" applyBorder="1"/>
    <xf numFmtId="0" fontId="16" fillId="0" borderId="0" xfId="0" applyFont="1" applyBorder="1"/>
    <xf numFmtId="0" fontId="16" fillId="0" borderId="44" xfId="0" applyFont="1" applyBorder="1" applyAlignment="1">
      <alignment horizontal="center"/>
    </xf>
    <xf numFmtId="0" fontId="16" fillId="0" borderId="0" xfId="0" applyFont="1" applyBorder="1" applyAlignment="1">
      <alignment horizontal="centerContinuous" vertical="center"/>
    </xf>
    <xf numFmtId="0" fontId="16" fillId="0" borderId="1" xfId="0" applyFont="1" applyBorder="1" applyAlignment="1">
      <alignment horizontal="centerContinuous" vertical="center"/>
    </xf>
    <xf numFmtId="0" fontId="16" fillId="0" borderId="45" xfId="0" applyFont="1" applyBorder="1"/>
    <xf numFmtId="0" fontId="16" fillId="0" borderId="46" xfId="0" applyFont="1" applyBorder="1" applyAlignment="1">
      <alignment horizontal="centerContinuous"/>
    </xf>
    <xf numFmtId="0" fontId="16" fillId="0" borderId="47" xfId="0" applyFont="1" applyBorder="1" applyAlignment="1">
      <alignment horizontal="centerContinuous"/>
    </xf>
    <xf numFmtId="0" fontId="16" fillId="0" borderId="48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6" fillId="0" borderId="46" xfId="0" applyFont="1" applyBorder="1"/>
    <xf numFmtId="0" fontId="15" fillId="0" borderId="10" xfId="0" applyFont="1" applyBorder="1"/>
    <xf numFmtId="0" fontId="17" fillId="0" borderId="32" xfId="0" applyFont="1" applyBorder="1" applyAlignment="1">
      <alignment horizontal="center"/>
    </xf>
    <xf numFmtId="4" fontId="10" fillId="0" borderId="32" xfId="0" applyNumberFormat="1" applyFont="1" applyBorder="1"/>
    <xf numFmtId="0" fontId="15" fillId="0" borderId="11" xfId="0" applyFont="1" applyBorder="1" applyAlignment="1">
      <alignment horizontal="left"/>
    </xf>
    <xf numFmtId="0" fontId="15" fillId="0" borderId="16" xfId="0" applyFont="1" applyBorder="1"/>
    <xf numFmtId="0" fontId="15" fillId="0" borderId="14" xfId="0" applyFont="1" applyBorder="1" applyAlignment="1">
      <alignment horizontal="left"/>
    </xf>
    <xf numFmtId="0" fontId="15" fillId="0" borderId="50" xfId="0" applyFont="1" applyBorder="1"/>
    <xf numFmtId="0" fontId="10" fillId="0" borderId="51" xfId="0" applyFont="1" applyBorder="1"/>
    <xf numFmtId="0" fontId="10" fillId="0" borderId="34" xfId="0" applyFont="1" applyBorder="1"/>
    <xf numFmtId="0" fontId="15" fillId="0" borderId="26" xfId="0" applyFont="1" applyBorder="1" applyAlignment="1">
      <alignment horizontal="left"/>
    </xf>
    <xf numFmtId="0" fontId="18" fillId="0" borderId="0" xfId="0" applyFont="1"/>
    <xf numFmtId="4" fontId="0" fillId="0" borderId="0" xfId="0" applyNumberFormat="1" applyFont="1"/>
    <xf numFmtId="0" fontId="17" fillId="0" borderId="0" xfId="0" applyFont="1"/>
    <xf numFmtId="0" fontId="19" fillId="0" borderId="0" xfId="0" applyFont="1"/>
    <xf numFmtId="167" fontId="21" fillId="0" borderId="0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9" fontId="19" fillId="0" borderId="33" xfId="0" applyNumberFormat="1" applyFont="1" applyBorder="1" applyAlignment="1">
      <alignment horizontal="center"/>
    </xf>
    <xf numFmtId="166" fontId="19" fillId="0" borderId="33" xfId="0" applyNumberFormat="1" applyFont="1" applyBorder="1" applyAlignment="1">
      <alignment horizontal="center"/>
    </xf>
    <xf numFmtId="167" fontId="0" fillId="0" borderId="33" xfId="0" applyNumberFormat="1" applyFont="1" applyBorder="1" applyAlignment="1">
      <alignment horizontal="center"/>
    </xf>
    <xf numFmtId="0" fontId="0" fillId="0" borderId="33" xfId="0" applyFont="1" applyBorder="1"/>
    <xf numFmtId="166" fontId="0" fillId="0" borderId="33" xfId="0" applyNumberFormat="1" applyFont="1" applyBorder="1"/>
    <xf numFmtId="167" fontId="19" fillId="0" borderId="33" xfId="0" applyNumberFormat="1" applyFont="1" applyBorder="1" applyAlignment="1">
      <alignment horizontal="center"/>
    </xf>
    <xf numFmtId="167" fontId="0" fillId="0" borderId="32" xfId="0" applyNumberFormat="1" applyFont="1" applyBorder="1" applyAlignment="1">
      <alignment horizontal="center"/>
    </xf>
    <xf numFmtId="166" fontId="0" fillId="0" borderId="40" xfId="0" applyNumberFormat="1" applyFont="1" applyBorder="1"/>
    <xf numFmtId="166" fontId="0" fillId="0" borderId="52" xfId="0" applyNumberFormat="1" applyFont="1" applyBorder="1"/>
    <xf numFmtId="166" fontId="0" fillId="0" borderId="53" xfId="0" applyNumberFormat="1" applyFont="1" applyBorder="1"/>
    <xf numFmtId="166" fontId="0" fillId="0" borderId="4" xfId="0" applyNumberFormat="1" applyFont="1" applyBorder="1"/>
    <xf numFmtId="0" fontId="17" fillId="0" borderId="1" xfId="0" applyFont="1" applyBorder="1" applyAlignment="1">
      <alignment horizontal="center"/>
    </xf>
    <xf numFmtId="43" fontId="12" fillId="2" borderId="39" xfId="1" applyFont="1" applyFill="1" applyBorder="1"/>
    <xf numFmtId="43" fontId="12" fillId="2" borderId="40" xfId="1" applyFont="1" applyFill="1" applyBorder="1"/>
    <xf numFmtId="43" fontId="12" fillId="0" borderId="54" xfId="1" applyFont="1" applyBorder="1"/>
    <xf numFmtId="43" fontId="12" fillId="0" borderId="55" xfId="1" applyFont="1" applyBorder="1"/>
    <xf numFmtId="43" fontId="12" fillId="2" borderId="56" xfId="1" applyFont="1" applyFill="1" applyBorder="1"/>
    <xf numFmtId="43" fontId="12" fillId="0" borderId="49" xfId="1" applyFont="1" applyBorder="1"/>
    <xf numFmtId="43" fontId="12" fillId="2" borderId="48" xfId="1" applyFont="1" applyFill="1" applyBorder="1"/>
    <xf numFmtId="43" fontId="10" fillId="0" borderId="49" xfId="1" applyFont="1" applyBorder="1"/>
    <xf numFmtId="43" fontId="10" fillId="2" borderId="56" xfId="1" applyFont="1" applyFill="1" applyBorder="1"/>
    <xf numFmtId="43" fontId="10" fillId="2" borderId="48" xfId="1" applyFont="1" applyFill="1" applyBorder="1"/>
    <xf numFmtId="2" fontId="0" fillId="0" borderId="31" xfId="0" applyNumberFormat="1" applyFont="1" applyBorder="1"/>
    <xf numFmtId="43" fontId="10" fillId="0" borderId="57" xfId="1" applyFont="1" applyBorder="1" applyAlignment="1">
      <alignment horizontal="right"/>
    </xf>
    <xf numFmtId="43" fontId="10" fillId="0" borderId="59" xfId="1" applyFont="1" applyBorder="1" applyAlignment="1">
      <alignment horizontal="right"/>
    </xf>
    <xf numFmtId="43" fontId="10" fillId="0" borderId="18" xfId="1" applyFont="1" applyBorder="1" applyAlignment="1">
      <alignment horizontal="right"/>
    </xf>
    <xf numFmtId="43" fontId="10" fillId="0" borderId="60" xfId="1" applyFont="1" applyBorder="1" applyAlignment="1" applyProtection="1">
      <alignment horizontal="left"/>
    </xf>
    <xf numFmtId="43" fontId="10" fillId="0" borderId="61" xfId="1" applyFont="1" applyBorder="1" applyAlignment="1">
      <alignment horizontal="right"/>
    </xf>
    <xf numFmtId="43" fontId="10" fillId="0" borderId="18" xfId="1" applyFont="1" applyBorder="1" applyAlignment="1" applyProtection="1">
      <alignment horizontal="left"/>
    </xf>
    <xf numFmtId="43" fontId="10" fillId="0" borderId="58" xfId="1" applyFont="1" applyBorder="1" applyAlignment="1">
      <alignment horizontal="right"/>
    </xf>
    <xf numFmtId="39" fontId="10" fillId="0" borderId="58" xfId="0" applyNumberFormat="1" applyFont="1" applyBorder="1" applyAlignment="1">
      <alignment horizontal="left"/>
    </xf>
    <xf numFmtId="0" fontId="0" fillId="0" borderId="0" xfId="0" applyFont="1" applyBorder="1"/>
    <xf numFmtId="167" fontId="0" fillId="0" borderId="0" xfId="0" applyNumberFormat="1" applyFont="1" applyBorder="1" applyAlignment="1">
      <alignment horizontal="center"/>
    </xf>
    <xf numFmtId="0" fontId="0" fillId="0" borderId="62" xfId="0" applyFont="1" applyBorder="1"/>
    <xf numFmtId="0" fontId="10" fillId="0" borderId="63" xfId="0" applyFont="1" applyBorder="1"/>
    <xf numFmtId="0" fontId="10" fillId="0" borderId="19" xfId="0" applyFont="1" applyBorder="1"/>
    <xf numFmtId="0" fontId="10" fillId="0" borderId="64" xfId="0" applyFont="1" applyBorder="1"/>
    <xf numFmtId="43" fontId="10" fillId="0" borderId="11" xfId="1" applyFont="1" applyBorder="1" applyAlignment="1">
      <alignment horizontal="right"/>
    </xf>
    <xf numFmtId="43" fontId="10" fillId="0" borderId="65" xfId="1" applyFont="1" applyBorder="1" applyAlignment="1">
      <alignment horizontal="right"/>
    </xf>
    <xf numFmtId="43" fontId="10" fillId="0" borderId="61" xfId="1" applyFont="1" applyBorder="1" applyAlignment="1" applyProtection="1">
      <alignment horizontal="left"/>
      <protection locked="0"/>
    </xf>
    <xf numFmtId="43" fontId="10" fillId="0" borderId="24" xfId="1" applyFont="1" applyBorder="1" applyAlignment="1">
      <alignment horizontal="right"/>
    </xf>
    <xf numFmtId="43" fontId="10" fillId="0" borderId="25" xfId="1" applyFont="1" applyBorder="1" applyAlignment="1" applyProtection="1">
      <alignment horizontal="left"/>
      <protection locked="0"/>
    </xf>
    <xf numFmtId="43" fontId="0" fillId="0" borderId="0" xfId="0" applyNumberFormat="1"/>
    <xf numFmtId="43" fontId="0" fillId="0" borderId="57" xfId="0" applyNumberFormat="1" applyBorder="1"/>
    <xf numFmtId="43" fontId="0" fillId="0" borderId="66" xfId="0" applyNumberFormat="1" applyBorder="1"/>
    <xf numFmtId="43" fontId="10" fillId="0" borderId="66" xfId="1" applyFont="1" applyBorder="1" applyAlignment="1">
      <alignment horizontal="right"/>
    </xf>
    <xf numFmtId="43" fontId="10" fillId="0" borderId="66" xfId="1" applyFont="1" applyBorder="1" applyAlignment="1" applyProtection="1">
      <alignment horizontal="left"/>
      <protection locked="0"/>
    </xf>
    <xf numFmtId="43" fontId="10" fillId="0" borderId="67" xfId="1" applyFont="1" applyBorder="1" applyAlignment="1">
      <alignment horizontal="right"/>
    </xf>
    <xf numFmtId="43" fontId="10" fillId="0" borderId="60" xfId="1" applyFont="1" applyBorder="1" applyAlignment="1">
      <alignment horizontal="left"/>
    </xf>
    <xf numFmtId="43" fontId="10" fillId="0" borderId="68" xfId="1" applyFont="1" applyBorder="1" applyAlignment="1">
      <alignment horizontal="left"/>
    </xf>
    <xf numFmtId="43" fontId="10" fillId="0" borderId="68" xfId="1" applyFont="1" applyBorder="1" applyAlignment="1" applyProtection="1">
      <alignment horizontal="left"/>
    </xf>
    <xf numFmtId="43" fontId="10" fillId="0" borderId="69" xfId="1" applyFont="1" applyBorder="1" applyAlignment="1">
      <alignment horizontal="left"/>
    </xf>
    <xf numFmtId="43" fontId="10" fillId="0" borderId="67" xfId="1" applyFont="1" applyBorder="1" applyAlignment="1">
      <alignment horizontal="left"/>
    </xf>
    <xf numFmtId="43" fontId="0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9" fontId="6" fillId="0" borderId="5" xfId="0" applyNumberFormat="1" applyFont="1" applyBorder="1" applyAlignment="1">
      <alignment horizontal="center" vertical="center"/>
    </xf>
    <xf numFmtId="39" fontId="6" fillId="0" borderId="10" xfId="0" applyNumberFormat="1" applyFont="1" applyBorder="1" applyAlignment="1">
      <alignment horizontal="center" vertical="center"/>
    </xf>
    <xf numFmtId="39" fontId="7" fillId="0" borderId="6" xfId="0" applyNumberFormat="1" applyFont="1" applyBorder="1" applyAlignment="1">
      <alignment horizontal="center"/>
    </xf>
    <xf numFmtId="39" fontId="7" fillId="0" borderId="7" xfId="0" applyNumberFormat="1" applyFont="1" applyBorder="1" applyAlignment="1">
      <alignment horizontal="center"/>
    </xf>
    <xf numFmtId="39" fontId="7" fillId="0" borderId="8" xfId="0" applyNumberFormat="1" applyFont="1" applyBorder="1" applyAlignment="1">
      <alignment horizontal="center"/>
    </xf>
    <xf numFmtId="39" fontId="6" fillId="0" borderId="11" xfId="0" applyNumberFormat="1" applyFont="1" applyBorder="1" applyAlignment="1">
      <alignment horizontal="center"/>
    </xf>
    <xf numFmtId="39" fontId="6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65" fontId="19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39" xfId="0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/>
    </xf>
    <xf numFmtId="3" fontId="0" fillId="0" borderId="31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0" fillId="0" borderId="31" xfId="0" applyNumberFormat="1" applyFont="1" applyBorder="1" applyAlignment="1">
      <alignment horizontal="center"/>
    </xf>
    <xf numFmtId="167" fontId="20" fillId="0" borderId="1" xfId="0" applyNumberFormat="1" applyFont="1" applyBorder="1" applyAlignment="1">
      <alignment horizontal="center"/>
    </xf>
    <xf numFmtId="167" fontId="20" fillId="0" borderId="2" xfId="0" applyNumberFormat="1" applyFont="1" applyBorder="1" applyAlignment="1">
      <alignment horizontal="center"/>
    </xf>
    <xf numFmtId="165" fontId="17" fillId="0" borderId="2" xfId="0" applyNumberFormat="1" applyFont="1" applyBorder="1" applyAlignment="1">
      <alignment horizontal="center"/>
    </xf>
    <xf numFmtId="43" fontId="10" fillId="0" borderId="33" xfId="0" applyNumberFormat="1" applyFont="1" applyBorder="1"/>
    <xf numFmtId="43" fontId="10" fillId="0" borderId="34" xfId="0" applyNumberFormat="1" applyFont="1" applyBorder="1"/>
    <xf numFmtId="43" fontId="10" fillId="0" borderId="32" xfId="0" applyNumberFormat="1" applyFont="1" applyBorder="1"/>
    <xf numFmtId="0" fontId="15" fillId="0" borderId="22" xfId="0" applyFont="1" applyBorder="1"/>
    <xf numFmtId="0" fontId="10" fillId="0" borderId="70" xfId="0" applyFont="1" applyBorder="1"/>
    <xf numFmtId="0" fontId="10" fillId="0" borderId="71" xfId="0" applyFont="1" applyBorder="1"/>
    <xf numFmtId="43" fontId="10" fillId="0" borderId="72" xfId="0" applyNumberFormat="1" applyFont="1" applyBorder="1"/>
    <xf numFmtId="0" fontId="15" fillId="0" borderId="24" xfId="0" applyFont="1" applyBorder="1" applyAlignment="1">
      <alignment horizontal="left"/>
    </xf>
  </cellXfs>
  <cellStyles count="9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topLeftCell="A45" zoomScale="110" zoomScaleNormal="110" zoomScalePageLayoutView="110" workbookViewId="0">
      <selection activeCell="H23" sqref="H23"/>
    </sheetView>
  </sheetViews>
  <sheetFormatPr baseColWidth="10" defaultRowHeight="15" x14ac:dyDescent="0"/>
  <cols>
    <col min="1" max="1" width="3.1640625" bestFit="1" customWidth="1"/>
    <col min="2" max="2" width="33.1640625" customWidth="1"/>
    <col min="3" max="3" width="13" customWidth="1"/>
    <col min="4" max="4" width="13.6640625" customWidth="1"/>
    <col min="5" max="5" width="3.33203125" bestFit="1" customWidth="1"/>
    <col min="6" max="6" width="12.1640625" customWidth="1"/>
    <col min="7" max="7" width="3.33203125" bestFit="1" customWidth="1"/>
    <col min="8" max="9" width="12.83203125" customWidth="1"/>
    <col min="10" max="10" width="12.6640625" customWidth="1"/>
    <col min="11" max="12" width="12.1640625" customWidth="1"/>
    <col min="13" max="13" width="3.1640625" bestFit="1" customWidth="1"/>
  </cols>
  <sheetData>
    <row r="1" spans="1:14" ht="18">
      <c r="B1" s="1" t="s">
        <v>59</v>
      </c>
    </row>
    <row r="4" spans="1:14">
      <c r="A4" s="217" t="s">
        <v>60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</row>
    <row r="5" spans="1:14">
      <c r="A5" s="218" t="s">
        <v>0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</row>
    <row r="6" spans="1:14">
      <c r="A6" s="218" t="s">
        <v>170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</row>
    <row r="7" spans="1:14" ht="16" thickBot="1">
      <c r="A7" s="2"/>
      <c r="B7" s="3"/>
      <c r="C7" s="4">
        <v>1</v>
      </c>
      <c r="D7" s="4">
        <v>2</v>
      </c>
      <c r="E7" s="4"/>
      <c r="F7" s="4">
        <v>3</v>
      </c>
      <c r="G7" s="4"/>
      <c r="H7" s="4">
        <v>4</v>
      </c>
      <c r="I7" s="4">
        <v>5</v>
      </c>
      <c r="J7" s="4">
        <v>6</v>
      </c>
      <c r="K7" s="4">
        <v>7</v>
      </c>
      <c r="L7" s="4">
        <v>8</v>
      </c>
      <c r="M7" s="2"/>
    </row>
    <row r="8" spans="1:14" ht="16" thickTop="1">
      <c r="A8" s="5"/>
      <c r="B8" s="219" t="s">
        <v>1</v>
      </c>
      <c r="C8" s="221" t="s">
        <v>2</v>
      </c>
      <c r="D8" s="222"/>
      <c r="E8" s="221" t="s">
        <v>3</v>
      </c>
      <c r="F8" s="222"/>
      <c r="G8" s="222"/>
      <c r="H8" s="223"/>
      <c r="I8" s="221" t="s">
        <v>4</v>
      </c>
      <c r="J8" s="222"/>
      <c r="K8" s="221" t="s">
        <v>5</v>
      </c>
      <c r="L8" s="223"/>
      <c r="M8" s="6"/>
    </row>
    <row r="9" spans="1:14">
      <c r="A9" s="7"/>
      <c r="B9" s="220"/>
      <c r="C9" s="8" t="s">
        <v>6</v>
      </c>
      <c r="D9" s="8" t="s">
        <v>7</v>
      </c>
      <c r="E9" s="224" t="s">
        <v>6</v>
      </c>
      <c r="F9" s="225"/>
      <c r="G9" s="224" t="s">
        <v>7</v>
      </c>
      <c r="H9" s="225"/>
      <c r="I9" s="8" t="s">
        <v>6</v>
      </c>
      <c r="J9" s="9" t="s">
        <v>7</v>
      </c>
      <c r="K9" s="8" t="s">
        <v>6</v>
      </c>
      <c r="L9" s="10" t="s">
        <v>7</v>
      </c>
      <c r="M9" s="11"/>
    </row>
    <row r="10" spans="1:14">
      <c r="A10" s="12">
        <v>1</v>
      </c>
      <c r="B10" s="22" t="s">
        <v>8</v>
      </c>
      <c r="C10" s="23">
        <v>40126.14</v>
      </c>
      <c r="D10" s="24"/>
      <c r="E10" s="24"/>
      <c r="F10" s="25"/>
      <c r="G10" s="23"/>
      <c r="H10" s="26"/>
      <c r="I10" s="23"/>
      <c r="J10" s="27"/>
      <c r="K10" s="28">
        <f>C10</f>
        <v>40126.14</v>
      </c>
      <c r="L10" s="29"/>
      <c r="M10" s="30">
        <v>1</v>
      </c>
      <c r="N10" s="31"/>
    </row>
    <row r="11" spans="1:14">
      <c r="A11" s="13">
        <v>2</v>
      </c>
      <c r="B11" s="32" t="s">
        <v>9</v>
      </c>
      <c r="C11" s="33">
        <v>250</v>
      </c>
      <c r="D11" s="34"/>
      <c r="E11" s="34"/>
      <c r="F11" s="35"/>
      <c r="G11" s="33"/>
      <c r="H11" s="36"/>
      <c r="I11" s="33"/>
      <c r="J11" s="33"/>
      <c r="K11" s="28">
        <f t="shared" ref="K11:K36" si="0">C11</f>
        <v>250</v>
      </c>
      <c r="L11" s="29"/>
      <c r="M11" s="38">
        <v>2</v>
      </c>
      <c r="N11" s="31"/>
    </row>
    <row r="12" spans="1:14" ht="16" thickBot="1">
      <c r="A12" s="14">
        <v>3</v>
      </c>
      <c r="B12" s="39" t="s">
        <v>10</v>
      </c>
      <c r="C12" s="40">
        <v>14689.34</v>
      </c>
      <c r="D12" s="40"/>
      <c r="E12" s="40"/>
      <c r="F12" s="41"/>
      <c r="G12" s="40"/>
      <c r="H12" s="41"/>
      <c r="I12" s="40"/>
      <c r="J12" s="40"/>
      <c r="K12" s="201">
        <f t="shared" si="0"/>
        <v>14689.34</v>
      </c>
      <c r="L12" s="202"/>
      <c r="M12" s="44">
        <v>3</v>
      </c>
      <c r="N12" s="31"/>
    </row>
    <row r="13" spans="1:14">
      <c r="A13" s="15">
        <v>4</v>
      </c>
      <c r="B13" s="45" t="s">
        <v>11</v>
      </c>
      <c r="C13" s="46"/>
      <c r="D13" s="46">
        <v>102.12</v>
      </c>
      <c r="E13" s="46"/>
      <c r="F13" s="47"/>
      <c r="G13" s="46" t="s">
        <v>182</v>
      </c>
      <c r="H13" s="48">
        <f>65000*0.02</f>
        <v>1300</v>
      </c>
      <c r="I13" s="46"/>
      <c r="J13" s="46"/>
      <c r="K13" s="203"/>
      <c r="L13" s="204">
        <f>D13+H13</f>
        <v>1402.12</v>
      </c>
      <c r="M13" s="51">
        <v>4</v>
      </c>
      <c r="N13" s="31"/>
    </row>
    <row r="14" spans="1:14">
      <c r="A14" s="13">
        <v>5</v>
      </c>
      <c r="B14" s="32" t="s">
        <v>12</v>
      </c>
      <c r="C14" s="33">
        <v>34521.56</v>
      </c>
      <c r="D14" s="33"/>
      <c r="E14" s="33"/>
      <c r="F14" s="35"/>
      <c r="G14" s="33" t="s">
        <v>181</v>
      </c>
      <c r="H14" s="36">
        <f>C14-33278.01</f>
        <v>1243.5499999999956</v>
      </c>
      <c r="I14" s="33"/>
      <c r="J14" s="33"/>
      <c r="K14" s="28">
        <f>C14-H14</f>
        <v>33278.01</v>
      </c>
      <c r="L14" s="29"/>
      <c r="M14" s="38">
        <v>5</v>
      </c>
      <c r="N14" s="31"/>
    </row>
    <row r="15" spans="1:14" ht="16" thickBot="1">
      <c r="A15" s="14">
        <v>6</v>
      </c>
      <c r="B15" s="53" t="s">
        <v>13</v>
      </c>
      <c r="C15" s="40">
        <v>4316.6000000000004</v>
      </c>
      <c r="D15" s="40"/>
      <c r="E15" s="40"/>
      <c r="F15" s="41"/>
      <c r="G15" s="40" t="s">
        <v>179</v>
      </c>
      <c r="H15" s="54">
        <f>C15-476.6</f>
        <v>3840.0000000000005</v>
      </c>
      <c r="I15" s="40"/>
      <c r="J15" s="40"/>
      <c r="K15" s="201">
        <f>C15-H15</f>
        <v>476.59999999999991</v>
      </c>
      <c r="L15" s="202"/>
      <c r="M15" s="44">
        <v>6</v>
      </c>
      <c r="N15" s="31"/>
    </row>
    <row r="16" spans="1:14">
      <c r="A16" s="15">
        <v>7</v>
      </c>
      <c r="B16" s="45" t="s">
        <v>14</v>
      </c>
      <c r="C16" s="46">
        <v>4823</v>
      </c>
      <c r="D16" s="46"/>
      <c r="E16" s="46"/>
      <c r="F16" s="47"/>
      <c r="G16" s="46" t="s">
        <v>180</v>
      </c>
      <c r="H16" s="48">
        <f>C16-817</f>
        <v>4006</v>
      </c>
      <c r="I16" s="46"/>
      <c r="J16" s="46"/>
      <c r="K16" s="203">
        <f>C16-H16</f>
        <v>817</v>
      </c>
      <c r="L16" s="204"/>
      <c r="M16" s="51">
        <v>7</v>
      </c>
      <c r="N16" s="31"/>
    </row>
    <row r="17" spans="1:14">
      <c r="A17" s="13">
        <v>8</v>
      </c>
      <c r="B17" s="32" t="s">
        <v>15</v>
      </c>
      <c r="C17" s="33">
        <v>8000</v>
      </c>
      <c r="D17" s="33"/>
      <c r="E17" s="33"/>
      <c r="F17" s="35"/>
      <c r="G17" s="33" t="s">
        <v>183</v>
      </c>
      <c r="H17" s="36">
        <f>C17-500</f>
        <v>7500</v>
      </c>
      <c r="I17" s="33"/>
      <c r="J17" s="33"/>
      <c r="K17" s="28">
        <f>C17-H17</f>
        <v>500</v>
      </c>
      <c r="L17" s="29"/>
      <c r="M17" s="38">
        <v>8</v>
      </c>
      <c r="N17" s="31"/>
    </row>
    <row r="18" spans="1:14" ht="16" thickBot="1">
      <c r="A18" s="14">
        <v>9</v>
      </c>
      <c r="B18" s="53" t="s">
        <v>16</v>
      </c>
      <c r="C18" s="40">
        <v>13752</v>
      </c>
      <c r="D18" s="40"/>
      <c r="E18" s="40"/>
      <c r="F18" s="41"/>
      <c r="G18" s="40"/>
      <c r="H18" s="54"/>
      <c r="I18" s="40"/>
      <c r="J18" s="40"/>
      <c r="K18" s="201">
        <f t="shared" si="0"/>
        <v>13752</v>
      </c>
      <c r="L18" s="202"/>
      <c r="M18" s="44">
        <v>9</v>
      </c>
      <c r="N18" s="31"/>
    </row>
    <row r="19" spans="1:14">
      <c r="A19" s="15">
        <v>10</v>
      </c>
      <c r="B19" s="45" t="s">
        <v>17</v>
      </c>
      <c r="C19" s="46"/>
      <c r="D19" s="46">
        <v>2210</v>
      </c>
      <c r="E19" s="46"/>
      <c r="F19" s="47"/>
      <c r="G19" s="46" t="s">
        <v>184</v>
      </c>
      <c r="H19" s="48">
        <v>3520</v>
      </c>
      <c r="I19" s="46"/>
      <c r="J19" s="46"/>
      <c r="K19" s="203"/>
      <c r="L19" s="204">
        <f>D19+H19</f>
        <v>5730</v>
      </c>
      <c r="M19" s="51">
        <v>10</v>
      </c>
      <c r="N19" s="31"/>
    </row>
    <row r="20" spans="1:14">
      <c r="A20" s="13">
        <v>11</v>
      </c>
      <c r="B20" s="32" t="s">
        <v>18</v>
      </c>
      <c r="C20" s="33">
        <v>10259</v>
      </c>
      <c r="D20" s="33"/>
      <c r="E20" s="33"/>
      <c r="F20" s="35"/>
      <c r="G20" s="33"/>
      <c r="H20" s="36"/>
      <c r="I20" s="33"/>
      <c r="J20" s="33"/>
      <c r="K20" s="28">
        <f t="shared" si="0"/>
        <v>10259</v>
      </c>
      <c r="L20" s="29"/>
      <c r="M20" s="38">
        <v>11</v>
      </c>
      <c r="N20" s="31"/>
    </row>
    <row r="21" spans="1:14" ht="16" thickBot="1">
      <c r="A21" s="14">
        <v>12</v>
      </c>
      <c r="B21" s="53" t="s">
        <v>19</v>
      </c>
      <c r="C21" s="55"/>
      <c r="D21" s="40">
        <v>5844</v>
      </c>
      <c r="E21" s="40"/>
      <c r="F21" s="41"/>
      <c r="G21" s="40" t="s">
        <v>185</v>
      </c>
      <c r="H21" s="54">
        <v>2240</v>
      </c>
      <c r="I21" s="55"/>
      <c r="J21" s="55"/>
      <c r="K21" s="201"/>
      <c r="L21" s="202">
        <f>D21+H21</f>
        <v>8084</v>
      </c>
      <c r="M21" s="44">
        <v>12</v>
      </c>
      <c r="N21" s="31"/>
    </row>
    <row r="22" spans="1:14">
      <c r="A22" s="15">
        <v>13</v>
      </c>
      <c r="B22" s="56" t="s">
        <v>20</v>
      </c>
      <c r="C22" s="57"/>
      <c r="D22" s="46">
        <v>9696.85</v>
      </c>
      <c r="E22" s="46"/>
      <c r="F22" s="47"/>
      <c r="G22" s="46"/>
      <c r="H22" s="58"/>
      <c r="I22" s="57"/>
      <c r="J22" s="57"/>
      <c r="K22" s="203"/>
      <c r="L22" s="204">
        <f t="shared" ref="L22:L35" si="1">D22</f>
        <v>9696.85</v>
      </c>
      <c r="M22" s="51">
        <v>13</v>
      </c>
      <c r="N22" s="31"/>
    </row>
    <row r="23" spans="1:14">
      <c r="A23" s="13">
        <v>14</v>
      </c>
      <c r="B23" s="59" t="s">
        <v>21</v>
      </c>
      <c r="C23" s="60"/>
      <c r="D23" s="33"/>
      <c r="E23" s="33"/>
      <c r="F23" s="35"/>
      <c r="G23" s="33" t="s">
        <v>186</v>
      </c>
      <c r="H23" s="61">
        <f>F59</f>
        <v>2269.0599999999995</v>
      </c>
      <c r="I23" s="60"/>
      <c r="J23" s="60"/>
      <c r="K23" s="28"/>
      <c r="L23" s="29">
        <f>H23</f>
        <v>2269.0599999999995</v>
      </c>
      <c r="M23" s="38">
        <v>14</v>
      </c>
      <c r="N23" s="31"/>
    </row>
    <row r="24" spans="1:14" ht="16" thickBot="1">
      <c r="A24" s="14">
        <v>15</v>
      </c>
      <c r="B24" s="62" t="s">
        <v>22</v>
      </c>
      <c r="C24" s="63"/>
      <c r="D24" s="40">
        <v>351</v>
      </c>
      <c r="E24" s="40"/>
      <c r="F24" s="41"/>
      <c r="G24" s="40"/>
      <c r="H24" s="64"/>
      <c r="I24" s="63"/>
      <c r="J24" s="63"/>
      <c r="K24" s="201"/>
      <c r="L24" s="202">
        <f t="shared" si="1"/>
        <v>351</v>
      </c>
      <c r="M24" s="44">
        <v>15</v>
      </c>
      <c r="N24" s="31"/>
    </row>
    <row r="25" spans="1:14">
      <c r="A25" s="15">
        <v>16</v>
      </c>
      <c r="B25" s="65" t="s">
        <v>23</v>
      </c>
      <c r="C25" s="66"/>
      <c r="D25" s="66">
        <v>750.2</v>
      </c>
      <c r="E25" s="66"/>
      <c r="F25" s="47"/>
      <c r="G25" s="46"/>
      <c r="H25" s="48"/>
      <c r="I25" s="46"/>
      <c r="J25" s="49"/>
      <c r="K25" s="203"/>
      <c r="L25" s="204">
        <f t="shared" si="1"/>
        <v>750.2</v>
      </c>
      <c r="M25" s="51">
        <v>16</v>
      </c>
      <c r="N25" s="31"/>
    </row>
    <row r="26" spans="1:14">
      <c r="A26" s="13">
        <v>17</v>
      </c>
      <c r="B26" s="67" t="s">
        <v>24</v>
      </c>
      <c r="C26" s="33"/>
      <c r="D26" s="33">
        <v>175.46</v>
      </c>
      <c r="E26" s="33"/>
      <c r="F26" s="35"/>
      <c r="G26" s="33"/>
      <c r="H26" s="36"/>
      <c r="I26" s="37"/>
      <c r="J26" s="33"/>
      <c r="K26" s="28"/>
      <c r="L26" s="29">
        <f t="shared" si="1"/>
        <v>175.46</v>
      </c>
      <c r="M26" s="38">
        <v>17</v>
      </c>
      <c r="N26" s="31"/>
    </row>
    <row r="27" spans="1:14" ht="16" thickBot="1">
      <c r="A27" s="14">
        <v>18</v>
      </c>
      <c r="B27" s="39" t="s">
        <v>25</v>
      </c>
      <c r="C27" s="40"/>
      <c r="D27" s="40">
        <v>2061.61</v>
      </c>
      <c r="E27" s="40"/>
      <c r="F27" s="41"/>
      <c r="G27" s="40"/>
      <c r="H27" s="54"/>
      <c r="I27" s="42"/>
      <c r="J27" s="55"/>
      <c r="K27" s="201"/>
      <c r="L27" s="202">
        <f t="shared" si="1"/>
        <v>2061.61</v>
      </c>
      <c r="M27" s="44">
        <v>18</v>
      </c>
      <c r="N27" s="31"/>
    </row>
    <row r="28" spans="1:14">
      <c r="A28" s="15">
        <v>19</v>
      </c>
      <c r="B28" s="65" t="s">
        <v>26</v>
      </c>
      <c r="C28" s="46"/>
      <c r="D28" s="46">
        <v>18.399999999999999</v>
      </c>
      <c r="E28" s="46"/>
      <c r="F28" s="47"/>
      <c r="G28" s="46"/>
      <c r="H28" s="48"/>
      <c r="I28" s="49"/>
      <c r="J28" s="66"/>
      <c r="K28" s="203"/>
      <c r="L28" s="204">
        <f t="shared" si="1"/>
        <v>18.399999999999999</v>
      </c>
      <c r="M28" s="51">
        <v>19</v>
      </c>
      <c r="N28" s="31"/>
    </row>
    <row r="29" spans="1:14">
      <c r="A29" s="13">
        <v>20</v>
      </c>
      <c r="B29" s="68" t="s">
        <v>27</v>
      </c>
      <c r="C29" s="33"/>
      <c r="D29" s="33">
        <v>124.2</v>
      </c>
      <c r="E29" s="33"/>
      <c r="F29" s="35"/>
      <c r="G29" s="33"/>
      <c r="H29" s="35"/>
      <c r="I29" s="37"/>
      <c r="J29" s="33"/>
      <c r="K29" s="28"/>
      <c r="L29" s="29">
        <f t="shared" si="1"/>
        <v>124.2</v>
      </c>
      <c r="M29" s="38">
        <v>20</v>
      </c>
      <c r="N29" s="31"/>
    </row>
    <row r="30" spans="1:14" ht="16" thickBot="1">
      <c r="A30" s="14">
        <v>21</v>
      </c>
      <c r="B30" s="39" t="s">
        <v>28</v>
      </c>
      <c r="C30" s="40"/>
      <c r="D30" s="40">
        <v>340</v>
      </c>
      <c r="E30" s="40"/>
      <c r="F30" s="41"/>
      <c r="G30" s="40"/>
      <c r="H30" s="64"/>
      <c r="I30" s="42"/>
      <c r="J30" s="63"/>
      <c r="K30" s="201"/>
      <c r="L30" s="202">
        <f t="shared" si="1"/>
        <v>340</v>
      </c>
      <c r="M30" s="44">
        <v>21</v>
      </c>
      <c r="N30" s="31"/>
    </row>
    <row r="31" spans="1:14">
      <c r="A31" s="15">
        <v>22</v>
      </c>
      <c r="B31" s="69" t="s">
        <v>29</v>
      </c>
      <c r="C31" s="49"/>
      <c r="D31" s="70">
        <v>60</v>
      </c>
      <c r="E31" s="46"/>
      <c r="F31" s="70"/>
      <c r="G31" s="47"/>
      <c r="H31" s="70"/>
      <c r="I31" s="49"/>
      <c r="J31" s="49"/>
      <c r="K31" s="203"/>
      <c r="L31" s="204">
        <f t="shared" si="1"/>
        <v>60</v>
      </c>
      <c r="M31" s="51">
        <v>22</v>
      </c>
      <c r="N31" s="31"/>
    </row>
    <row r="32" spans="1:14">
      <c r="A32" s="13">
        <v>23</v>
      </c>
      <c r="B32" s="71" t="s">
        <v>30</v>
      </c>
      <c r="C32" s="52"/>
      <c r="D32" s="52">
        <v>60</v>
      </c>
      <c r="E32" s="72"/>
      <c r="F32" s="73"/>
      <c r="G32" s="72"/>
      <c r="H32" s="72"/>
      <c r="I32" s="28"/>
      <c r="J32" s="60"/>
      <c r="K32" s="28"/>
      <c r="L32" s="29">
        <f t="shared" si="1"/>
        <v>60</v>
      </c>
      <c r="M32" s="38">
        <v>23</v>
      </c>
      <c r="N32" s="31"/>
    </row>
    <row r="33" spans="1:14" ht="16" thickBot="1">
      <c r="A33" s="14">
        <v>24</v>
      </c>
      <c r="B33" s="74" t="s">
        <v>31</v>
      </c>
      <c r="C33" s="43"/>
      <c r="D33" s="43">
        <v>7500</v>
      </c>
      <c r="E33" s="41"/>
      <c r="F33" s="75"/>
      <c r="G33" s="41"/>
      <c r="H33" s="54"/>
      <c r="I33" s="42"/>
      <c r="J33" s="42"/>
      <c r="K33" s="201"/>
      <c r="L33" s="202">
        <f t="shared" si="1"/>
        <v>7500</v>
      </c>
      <c r="M33" s="44">
        <v>24</v>
      </c>
      <c r="N33" s="31"/>
    </row>
    <row r="34" spans="1:14">
      <c r="A34" s="15">
        <v>25</v>
      </c>
      <c r="B34" s="45" t="s">
        <v>32</v>
      </c>
      <c r="C34" s="46"/>
      <c r="D34" s="46">
        <v>10000</v>
      </c>
      <c r="E34" s="46"/>
      <c r="F34" s="47"/>
      <c r="G34" s="46"/>
      <c r="H34" s="48"/>
      <c r="I34" s="46"/>
      <c r="J34" s="46"/>
      <c r="K34" s="203"/>
      <c r="L34" s="204">
        <f t="shared" si="1"/>
        <v>10000</v>
      </c>
      <c r="M34" s="51">
        <v>25</v>
      </c>
      <c r="N34" s="31"/>
    </row>
    <row r="35" spans="1:14">
      <c r="A35" s="13">
        <v>26</v>
      </c>
      <c r="B35" s="32" t="s">
        <v>33</v>
      </c>
      <c r="C35" s="33"/>
      <c r="D35" s="33">
        <v>38718.01</v>
      </c>
      <c r="E35" s="33"/>
      <c r="F35" s="35"/>
      <c r="G35" s="33"/>
      <c r="H35" s="36"/>
      <c r="I35" s="33"/>
      <c r="J35" s="33"/>
      <c r="K35" s="28"/>
      <c r="L35" s="29">
        <f t="shared" si="1"/>
        <v>38718.01</v>
      </c>
      <c r="M35" s="38">
        <v>26</v>
      </c>
      <c r="N35" s="31"/>
    </row>
    <row r="36" spans="1:14" ht="16" thickBot="1">
      <c r="A36" s="14">
        <v>27</v>
      </c>
      <c r="B36" s="53" t="s">
        <v>34</v>
      </c>
      <c r="C36" s="55">
        <v>30000</v>
      </c>
      <c r="D36" s="40"/>
      <c r="E36" s="40"/>
      <c r="F36" s="41"/>
      <c r="G36" s="40"/>
      <c r="H36" s="54"/>
      <c r="I36" s="55"/>
      <c r="J36" s="55"/>
      <c r="K36" s="201">
        <f t="shared" si="0"/>
        <v>30000</v>
      </c>
      <c r="L36" s="202"/>
      <c r="M36" s="44">
        <v>27</v>
      </c>
      <c r="N36" s="31"/>
    </row>
    <row r="37" spans="1:14">
      <c r="A37" s="15">
        <v>28</v>
      </c>
      <c r="B37" s="56" t="s">
        <v>35</v>
      </c>
      <c r="C37" s="57"/>
      <c r="D37" s="46"/>
      <c r="E37" s="46" t="s">
        <v>181</v>
      </c>
      <c r="F37" s="47">
        <f>H14</f>
        <v>1243.5499999999956</v>
      </c>
      <c r="G37" s="46"/>
      <c r="H37" s="58"/>
      <c r="I37" s="57">
        <f>F37</f>
        <v>1243.5499999999956</v>
      </c>
      <c r="J37" s="57"/>
      <c r="K37" s="203"/>
      <c r="L37" s="204"/>
      <c r="M37" s="51">
        <v>28</v>
      </c>
      <c r="N37" s="31"/>
    </row>
    <row r="38" spans="1:14">
      <c r="A38" s="13">
        <v>29</v>
      </c>
      <c r="B38" s="59" t="s">
        <v>36</v>
      </c>
      <c r="C38" s="60"/>
      <c r="D38" s="33">
        <v>342447</v>
      </c>
      <c r="E38" s="33"/>
      <c r="F38" s="35"/>
      <c r="G38" s="33"/>
      <c r="H38" s="61"/>
      <c r="I38" s="60"/>
      <c r="J38" s="60">
        <f>D38</f>
        <v>342447</v>
      </c>
      <c r="K38" s="28"/>
      <c r="L38" s="29"/>
      <c r="M38" s="38">
        <v>29</v>
      </c>
      <c r="N38" s="31"/>
    </row>
    <row r="39" spans="1:14" ht="16" thickBot="1">
      <c r="A39" s="14">
        <v>30</v>
      </c>
      <c r="B39" s="62" t="s">
        <v>37</v>
      </c>
      <c r="C39" s="63">
        <v>264.87</v>
      </c>
      <c r="D39" s="40"/>
      <c r="E39" s="40"/>
      <c r="F39" s="41"/>
      <c r="G39" s="40"/>
      <c r="H39" s="64"/>
      <c r="I39" s="63">
        <f>C39</f>
        <v>264.87</v>
      </c>
      <c r="J39" s="63"/>
      <c r="K39" s="201"/>
      <c r="L39" s="202"/>
      <c r="M39" s="44">
        <v>30</v>
      </c>
      <c r="N39" s="31"/>
    </row>
    <row r="40" spans="1:14">
      <c r="A40" s="15">
        <v>31</v>
      </c>
      <c r="B40" s="65" t="s">
        <v>38</v>
      </c>
      <c r="C40" s="66">
        <v>1680</v>
      </c>
      <c r="D40" s="66"/>
      <c r="E40" s="66"/>
      <c r="F40" s="47"/>
      <c r="G40" s="46"/>
      <c r="H40" s="48"/>
      <c r="I40" s="46">
        <f>C40</f>
        <v>1680</v>
      </c>
      <c r="J40" s="49"/>
      <c r="K40" s="203"/>
      <c r="L40" s="204"/>
      <c r="M40" s="51">
        <v>31</v>
      </c>
      <c r="N40" s="31"/>
    </row>
    <row r="41" spans="1:14">
      <c r="A41" s="13">
        <v>32</v>
      </c>
      <c r="B41" s="67" t="s">
        <v>39</v>
      </c>
      <c r="C41" s="33">
        <v>131176.1</v>
      </c>
      <c r="D41" s="33"/>
      <c r="E41" s="33"/>
      <c r="F41" s="35"/>
      <c r="G41" s="33"/>
      <c r="H41" s="36"/>
      <c r="I41" s="37">
        <f>C41</f>
        <v>131176.1</v>
      </c>
      <c r="J41" s="33"/>
      <c r="K41" s="28"/>
      <c r="L41" s="29"/>
      <c r="M41" s="38">
        <v>32</v>
      </c>
      <c r="N41" s="31"/>
    </row>
    <row r="42" spans="1:14" ht="16" thickBot="1">
      <c r="A42" s="14">
        <v>33</v>
      </c>
      <c r="B42" s="39" t="s">
        <v>40</v>
      </c>
      <c r="C42" s="40"/>
      <c r="D42" s="40">
        <v>1908.95</v>
      </c>
      <c r="E42" s="40"/>
      <c r="F42" s="41"/>
      <c r="G42" s="40"/>
      <c r="H42" s="54"/>
      <c r="I42" s="42"/>
      <c r="J42" s="55">
        <f>D42</f>
        <v>1908.95</v>
      </c>
      <c r="K42" s="201"/>
      <c r="L42" s="202"/>
      <c r="M42" s="44">
        <v>33</v>
      </c>
      <c r="N42" s="31"/>
    </row>
    <row r="43" spans="1:14">
      <c r="A43" s="15">
        <v>34</v>
      </c>
      <c r="B43" s="65" t="s">
        <v>41</v>
      </c>
      <c r="C43" s="46"/>
      <c r="D43" s="46">
        <v>2510.5</v>
      </c>
      <c r="E43" s="46"/>
      <c r="F43" s="47"/>
      <c r="G43" s="46"/>
      <c r="H43" s="48"/>
      <c r="I43" s="49"/>
      <c r="J43" s="66">
        <f>D43</f>
        <v>2510.5</v>
      </c>
      <c r="K43" s="203"/>
      <c r="L43" s="204"/>
      <c r="M43" s="51">
        <v>34</v>
      </c>
      <c r="N43" s="31"/>
    </row>
    <row r="44" spans="1:14">
      <c r="A44" s="13">
        <v>35</v>
      </c>
      <c r="B44" s="68" t="s">
        <v>42</v>
      </c>
      <c r="C44" s="33">
        <v>17002</v>
      </c>
      <c r="D44" s="33"/>
      <c r="E44" s="33"/>
      <c r="F44" s="35"/>
      <c r="G44" s="33"/>
      <c r="H44" s="35"/>
      <c r="I44" s="37">
        <f>C44</f>
        <v>17002</v>
      </c>
      <c r="J44" s="33"/>
      <c r="K44" s="28"/>
      <c r="L44" s="29"/>
      <c r="M44" s="38">
        <v>35</v>
      </c>
      <c r="N44" s="31"/>
    </row>
    <row r="45" spans="1:14" ht="16" thickBot="1">
      <c r="A45" s="14">
        <v>36</v>
      </c>
      <c r="B45" s="39" t="s">
        <v>43</v>
      </c>
      <c r="C45" s="40">
        <v>9.6300000000000008</v>
      </c>
      <c r="D45" s="40"/>
      <c r="E45" s="40"/>
      <c r="F45" s="41"/>
      <c r="G45" s="40"/>
      <c r="H45" s="64"/>
      <c r="I45" s="42">
        <f>C45</f>
        <v>9.6300000000000008</v>
      </c>
      <c r="J45" s="63"/>
      <c r="K45" s="201"/>
      <c r="L45" s="202"/>
      <c r="M45" s="44">
        <v>36</v>
      </c>
      <c r="N45" s="31"/>
    </row>
    <row r="46" spans="1:14">
      <c r="A46" s="15">
        <v>37</v>
      </c>
      <c r="B46" s="69" t="s">
        <v>44</v>
      </c>
      <c r="C46" s="49">
        <v>2324.5500000000002</v>
      </c>
      <c r="D46" s="70"/>
      <c r="E46" s="46"/>
      <c r="F46" s="70"/>
      <c r="G46" s="47"/>
      <c r="H46" s="70"/>
      <c r="I46" s="49">
        <f>C46</f>
        <v>2324.5500000000002</v>
      </c>
      <c r="J46" s="49"/>
      <c r="K46" s="203"/>
      <c r="L46" s="204"/>
      <c r="M46" s="51">
        <v>37</v>
      </c>
      <c r="N46" s="31"/>
    </row>
    <row r="47" spans="1:14">
      <c r="A47" s="13">
        <v>38</v>
      </c>
      <c r="B47" s="71" t="s">
        <v>45</v>
      </c>
      <c r="C47" s="52"/>
      <c r="D47" s="52"/>
      <c r="E47" s="72" t="s">
        <v>184</v>
      </c>
      <c r="F47" s="73">
        <f>H19</f>
        <v>3520</v>
      </c>
      <c r="G47" s="72"/>
      <c r="H47" s="72"/>
      <c r="I47" s="28">
        <f>F47</f>
        <v>3520</v>
      </c>
      <c r="J47" s="60"/>
      <c r="K47" s="28"/>
      <c r="L47" s="29"/>
      <c r="M47" s="38">
        <v>38</v>
      </c>
      <c r="N47" s="31"/>
    </row>
    <row r="48" spans="1:14" ht="16" thickBot="1">
      <c r="A48" s="14">
        <v>39</v>
      </c>
      <c r="B48" s="74" t="s">
        <v>46</v>
      </c>
      <c r="C48" s="43"/>
      <c r="D48" s="43"/>
      <c r="E48" s="41" t="s">
        <v>185</v>
      </c>
      <c r="F48" s="75">
        <f>H21</f>
        <v>2240</v>
      </c>
      <c r="G48" s="41"/>
      <c r="H48" s="54"/>
      <c r="I48" s="42">
        <f>F48</f>
        <v>2240</v>
      </c>
      <c r="J48" s="42"/>
      <c r="K48" s="201"/>
      <c r="L48" s="202"/>
      <c r="M48" s="44">
        <v>39</v>
      </c>
      <c r="N48" s="31"/>
    </row>
    <row r="49" spans="1:15">
      <c r="A49" s="15">
        <v>40</v>
      </c>
      <c r="B49" s="45" t="s">
        <v>47</v>
      </c>
      <c r="C49" s="46"/>
      <c r="D49" s="46"/>
      <c r="E49" s="46" t="s">
        <v>183</v>
      </c>
      <c r="F49" s="47">
        <f>H17</f>
        <v>7500</v>
      </c>
      <c r="G49" s="46"/>
      <c r="H49" s="48"/>
      <c r="I49" s="46">
        <f>F49</f>
        <v>7500</v>
      </c>
      <c r="J49" s="46"/>
      <c r="K49" s="203"/>
      <c r="L49" s="204"/>
      <c r="M49" s="51">
        <v>40</v>
      </c>
      <c r="N49" s="31"/>
    </row>
    <row r="50" spans="1:15">
      <c r="A50" s="13">
        <v>41</v>
      </c>
      <c r="B50" s="32" t="s">
        <v>48</v>
      </c>
      <c r="C50" s="33">
        <v>1636</v>
      </c>
      <c r="D50" s="33"/>
      <c r="E50" s="33"/>
      <c r="F50" s="35"/>
      <c r="G50" s="33"/>
      <c r="H50" s="36"/>
      <c r="I50" s="33">
        <f>C50</f>
        <v>1636</v>
      </c>
      <c r="J50" s="33"/>
      <c r="K50" s="28"/>
      <c r="L50" s="29"/>
      <c r="M50" s="38">
        <v>41</v>
      </c>
      <c r="N50" s="31"/>
    </row>
    <row r="51" spans="1:15" ht="16" thickBot="1">
      <c r="A51" s="14">
        <v>42</v>
      </c>
      <c r="B51" s="53" t="s">
        <v>49</v>
      </c>
      <c r="C51" s="55">
        <v>7099.86</v>
      </c>
      <c r="D51" s="40"/>
      <c r="E51" s="40"/>
      <c r="F51" s="41"/>
      <c r="G51" s="40"/>
      <c r="H51" s="54"/>
      <c r="I51" s="55">
        <f>C51</f>
        <v>7099.86</v>
      </c>
      <c r="J51" s="55"/>
      <c r="K51" s="201"/>
      <c r="L51" s="202"/>
      <c r="M51" s="44">
        <v>42</v>
      </c>
      <c r="N51" s="31"/>
    </row>
    <row r="52" spans="1:15">
      <c r="A52" s="15">
        <v>43</v>
      </c>
      <c r="B52" s="56" t="s">
        <v>50</v>
      </c>
      <c r="C52" s="57">
        <v>12000</v>
      </c>
      <c r="D52" s="46"/>
      <c r="E52" s="46"/>
      <c r="F52" s="47"/>
      <c r="G52" s="46"/>
      <c r="H52" s="58"/>
      <c r="I52" s="57">
        <f>C52</f>
        <v>12000</v>
      </c>
      <c r="J52" s="57"/>
      <c r="K52" s="203"/>
      <c r="L52" s="204"/>
      <c r="M52" s="51">
        <v>43</v>
      </c>
      <c r="N52" s="31"/>
    </row>
    <row r="53" spans="1:15">
      <c r="A53" s="13">
        <v>44</v>
      </c>
      <c r="B53" s="76" t="s">
        <v>61</v>
      </c>
      <c r="C53" s="24">
        <v>2446</v>
      </c>
      <c r="D53" s="23"/>
      <c r="E53" s="23"/>
      <c r="F53" s="25"/>
      <c r="G53" s="23"/>
      <c r="H53" s="77"/>
      <c r="I53" s="24">
        <f>C53</f>
        <v>2446</v>
      </c>
      <c r="J53" s="24"/>
      <c r="K53" s="28"/>
      <c r="L53" s="29"/>
      <c r="M53" s="38">
        <v>44</v>
      </c>
      <c r="N53" s="31"/>
    </row>
    <row r="54" spans="1:15" ht="16" thickBot="1">
      <c r="A54" s="14">
        <v>45</v>
      </c>
      <c r="B54" s="59" t="s">
        <v>51</v>
      </c>
      <c r="C54" s="60">
        <v>69410</v>
      </c>
      <c r="D54" s="33"/>
      <c r="E54" s="33"/>
      <c r="F54" s="35"/>
      <c r="G54" s="33"/>
      <c r="H54" s="61"/>
      <c r="I54" s="60">
        <f>C54</f>
        <v>69410</v>
      </c>
      <c r="J54" s="60"/>
      <c r="K54" s="28"/>
      <c r="L54" s="29"/>
      <c r="M54" s="44">
        <v>45</v>
      </c>
      <c r="N54" s="31"/>
    </row>
    <row r="55" spans="1:15" ht="16" thickBot="1">
      <c r="A55" s="15">
        <v>46</v>
      </c>
      <c r="B55" s="62" t="s">
        <v>52</v>
      </c>
      <c r="C55" s="63"/>
      <c r="D55" s="40"/>
      <c r="E55" s="40" t="s">
        <v>179</v>
      </c>
      <c r="F55" s="41">
        <f>H15</f>
        <v>3840.0000000000005</v>
      </c>
      <c r="G55" s="40"/>
      <c r="H55" s="64"/>
      <c r="I55" s="63">
        <f>F55</f>
        <v>3840.0000000000005</v>
      </c>
      <c r="J55" s="63"/>
      <c r="K55" s="201"/>
      <c r="L55" s="202"/>
      <c r="M55" s="51">
        <v>46</v>
      </c>
      <c r="N55" s="31"/>
    </row>
    <row r="56" spans="1:15">
      <c r="A56" s="13">
        <v>47</v>
      </c>
      <c r="B56" s="65" t="s">
        <v>53</v>
      </c>
      <c r="C56" s="66"/>
      <c r="D56" s="66"/>
      <c r="E56" s="66" t="s">
        <v>180</v>
      </c>
      <c r="F56" s="47">
        <f>H16</f>
        <v>4006</v>
      </c>
      <c r="G56" s="46"/>
      <c r="H56" s="48"/>
      <c r="I56" s="46">
        <f>F56</f>
        <v>4006</v>
      </c>
      <c r="J56" s="49"/>
      <c r="K56" s="203"/>
      <c r="L56" s="204"/>
      <c r="M56" s="38">
        <v>47</v>
      </c>
      <c r="N56" s="31"/>
    </row>
    <row r="57" spans="1:15" ht="16" thickBot="1">
      <c r="A57" s="14">
        <v>48</v>
      </c>
      <c r="B57" s="67" t="s">
        <v>54</v>
      </c>
      <c r="C57" s="33"/>
      <c r="D57" s="33"/>
      <c r="E57" s="33" t="s">
        <v>182</v>
      </c>
      <c r="F57" s="35">
        <f>H13</f>
        <v>1300</v>
      </c>
      <c r="G57" s="33"/>
      <c r="H57" s="36"/>
      <c r="I57" s="37">
        <f>F57</f>
        <v>1300</v>
      </c>
      <c r="J57" s="33"/>
      <c r="K57" s="28"/>
      <c r="L57" s="29"/>
      <c r="M57" s="44">
        <v>48</v>
      </c>
      <c r="N57" s="31"/>
    </row>
    <row r="58" spans="1:15" ht="16" thickBot="1">
      <c r="A58" s="15">
        <v>49</v>
      </c>
      <c r="B58" s="39" t="s">
        <v>55</v>
      </c>
      <c r="C58" s="40">
        <v>9091.65</v>
      </c>
      <c r="D58" s="40"/>
      <c r="E58" s="40"/>
      <c r="F58" s="41"/>
      <c r="G58" s="40"/>
      <c r="H58" s="54"/>
      <c r="I58" s="42">
        <f>C58</f>
        <v>9091.65</v>
      </c>
      <c r="J58" s="55"/>
      <c r="K58" s="192"/>
      <c r="L58" s="29"/>
      <c r="M58" s="51">
        <v>49</v>
      </c>
      <c r="N58" s="31"/>
      <c r="O58" s="205"/>
    </row>
    <row r="59" spans="1:15" ht="16" thickBot="1">
      <c r="A59" s="13">
        <v>50</v>
      </c>
      <c r="B59" s="65" t="s">
        <v>56</v>
      </c>
      <c r="C59" s="211">
        <v>10000</v>
      </c>
      <c r="D59" s="211"/>
      <c r="E59" s="211" t="s">
        <v>186</v>
      </c>
      <c r="F59" s="212">
        <f>I59-C59</f>
        <v>2269.0599999999995</v>
      </c>
      <c r="G59" s="211"/>
      <c r="H59" s="213"/>
      <c r="I59" s="186">
        <v>12269.06</v>
      </c>
      <c r="J59" s="189"/>
      <c r="K59" s="200"/>
      <c r="L59" s="50"/>
      <c r="M59" s="79">
        <v>51</v>
      </c>
      <c r="N59" s="31"/>
    </row>
    <row r="60" spans="1:15" ht="17" thickTop="1" thickBot="1">
      <c r="A60" s="15">
        <v>52</v>
      </c>
      <c r="B60" s="39" t="s">
        <v>57</v>
      </c>
      <c r="C60" s="214">
        <f>SUM(C10:C59)</f>
        <v>424878.3</v>
      </c>
      <c r="D60" s="214">
        <f>SUM(D10:D59)</f>
        <v>424878.3</v>
      </c>
      <c r="E60" s="214"/>
      <c r="F60" s="215">
        <f>SUM(F10:F59)</f>
        <v>25918.609999999993</v>
      </c>
      <c r="G60" s="214"/>
      <c r="H60" s="215">
        <f>H13+H14+H15+H16+H17+H19+H22+H21+H23</f>
        <v>25918.609999999993</v>
      </c>
      <c r="I60" s="80">
        <f>SUM(I10:I59)</f>
        <v>290059.27</v>
      </c>
      <c r="J60" s="80">
        <f t="shared" ref="J60:L60" si="2">SUM(J10:J59)</f>
        <v>346866.45</v>
      </c>
      <c r="K60" s="80">
        <f>SUM(K10:K59)</f>
        <v>144148.09</v>
      </c>
      <c r="L60" s="80">
        <f t="shared" si="2"/>
        <v>87340.91</v>
      </c>
      <c r="M60" s="51">
        <v>52</v>
      </c>
      <c r="N60" s="31"/>
      <c r="O60" s="205"/>
    </row>
    <row r="61" spans="1:15" ht="16" thickBot="1">
      <c r="A61" s="13">
        <v>53</v>
      </c>
      <c r="B61" s="69" t="s">
        <v>58</v>
      </c>
      <c r="C61" s="78"/>
      <c r="D61" s="81"/>
      <c r="E61" s="23"/>
      <c r="F61" s="81"/>
      <c r="G61" s="25"/>
      <c r="H61" s="81"/>
      <c r="I61" s="206">
        <f>J60-I60</f>
        <v>56807.179999999993</v>
      </c>
      <c r="J61" s="186"/>
      <c r="K61" s="187"/>
      <c r="L61" s="190">
        <f>K60-L60</f>
        <v>56807.179999999993</v>
      </c>
      <c r="M61" s="38">
        <v>53</v>
      </c>
      <c r="N61" s="31"/>
    </row>
    <row r="62" spans="1:15" ht="17" thickTop="1" thickBot="1">
      <c r="A62" s="14">
        <v>54</v>
      </c>
      <c r="B62" s="71"/>
      <c r="C62" s="52"/>
      <c r="D62" s="52"/>
      <c r="E62" s="72"/>
      <c r="F62" s="73"/>
      <c r="G62" s="72"/>
      <c r="H62" s="73"/>
      <c r="I62" s="207">
        <f>I60+L61</f>
        <v>346866.45</v>
      </c>
      <c r="J62" s="208">
        <f>J60</f>
        <v>346866.45</v>
      </c>
      <c r="K62" s="209">
        <f>K60</f>
        <v>144148.09</v>
      </c>
      <c r="L62" s="210">
        <f>L60+L61</f>
        <v>144148.09</v>
      </c>
      <c r="M62" s="44">
        <v>54</v>
      </c>
      <c r="N62" s="31"/>
      <c r="O62" s="205"/>
    </row>
    <row r="63" spans="1:15" ht="16" thickBot="1">
      <c r="B63" s="193"/>
      <c r="C63" s="43"/>
      <c r="D63" s="43"/>
      <c r="E63" s="41"/>
      <c r="F63" s="75"/>
      <c r="G63" s="41"/>
      <c r="H63" s="191"/>
      <c r="I63" s="42"/>
      <c r="J63" s="42"/>
      <c r="K63" s="188"/>
      <c r="L63" s="42"/>
      <c r="M63" s="31"/>
      <c r="N63" s="31"/>
    </row>
    <row r="64" spans="1:15">
      <c r="O64" s="205"/>
    </row>
    <row r="68" spans="8:8">
      <c r="H68" s="205"/>
    </row>
    <row r="69" spans="8:8">
      <c r="H69" s="205"/>
    </row>
    <row r="70" spans="8:8">
      <c r="H70" s="205"/>
    </row>
    <row r="71" spans="8:8">
      <c r="H71" s="205"/>
    </row>
  </sheetData>
  <customSheetViews>
    <customSheetView guid="{DB2167BA-4068-6249-92C1-5F772F2C1876}" topLeftCell="A45">
      <selection activeCell="F18" sqref="F18"/>
      <pageSetup orientation="portrait" horizontalDpi="4294967292" verticalDpi="4294967292"/>
    </customSheetView>
  </customSheetViews>
  <mergeCells count="10">
    <mergeCell ref="A4:M4"/>
    <mergeCell ref="A5:M5"/>
    <mergeCell ref="A6:M6"/>
    <mergeCell ref="B8:B9"/>
    <mergeCell ref="C8:D8"/>
    <mergeCell ref="E8:H8"/>
    <mergeCell ref="I8:J8"/>
    <mergeCell ref="K8:L8"/>
    <mergeCell ref="E9:F9"/>
    <mergeCell ref="G9:H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27" zoomScale="150" zoomScaleNormal="150" zoomScalePageLayoutView="150" workbookViewId="0">
      <selection activeCell="G39" sqref="G39"/>
    </sheetView>
  </sheetViews>
  <sheetFormatPr baseColWidth="10" defaultRowHeight="15" x14ac:dyDescent="0"/>
  <cols>
    <col min="1" max="1" width="3.5" customWidth="1"/>
    <col min="2" max="2" width="38.83203125" customWidth="1"/>
    <col min="3" max="3" width="12.1640625" customWidth="1"/>
    <col min="4" max="5" width="13.1640625" customWidth="1"/>
    <col min="6" max="6" width="12.5" customWidth="1"/>
    <col min="7" max="7" width="7.83203125" customWidth="1"/>
  </cols>
  <sheetData>
    <row r="1" spans="1:7" ht="18">
      <c r="A1" s="1"/>
      <c r="B1" s="1" t="s">
        <v>59</v>
      </c>
      <c r="C1" s="31"/>
      <c r="D1" s="31"/>
      <c r="E1" s="31"/>
      <c r="F1" s="31"/>
      <c r="G1" s="31"/>
    </row>
    <row r="2" spans="1:7">
      <c r="A2" s="31"/>
      <c r="B2" s="31"/>
      <c r="C2" s="31"/>
      <c r="D2" s="31"/>
      <c r="E2" s="31"/>
      <c r="F2" s="31"/>
      <c r="G2" s="31"/>
    </row>
    <row r="3" spans="1:7">
      <c r="A3" s="31"/>
      <c r="B3" s="31"/>
      <c r="C3" s="31"/>
      <c r="D3" s="31"/>
      <c r="E3" s="31"/>
      <c r="F3" s="31"/>
      <c r="G3" s="31"/>
    </row>
    <row r="4" spans="1:7">
      <c r="A4" s="226" t="s">
        <v>62</v>
      </c>
      <c r="B4" s="226"/>
      <c r="C4" s="226"/>
      <c r="D4" s="226"/>
      <c r="E4" s="226"/>
      <c r="F4" s="226"/>
      <c r="G4" s="226"/>
    </row>
    <row r="5" spans="1:7">
      <c r="A5" s="227" t="s">
        <v>60</v>
      </c>
      <c r="B5" s="227"/>
      <c r="C5" s="227"/>
      <c r="D5" s="227"/>
      <c r="E5" s="227"/>
      <c r="F5" s="227"/>
      <c r="G5" s="227"/>
    </row>
    <row r="6" spans="1:7">
      <c r="A6" s="227" t="s">
        <v>4</v>
      </c>
      <c r="B6" s="227"/>
      <c r="C6" s="227"/>
      <c r="D6" s="227"/>
      <c r="E6" s="227"/>
      <c r="F6" s="227"/>
      <c r="G6" s="227"/>
    </row>
    <row r="7" spans="1:7" ht="16" thickBot="1">
      <c r="A7" s="228" t="s">
        <v>171</v>
      </c>
      <c r="B7" s="228"/>
      <c r="C7" s="228"/>
      <c r="D7" s="228"/>
      <c r="E7" s="228"/>
      <c r="F7" s="228"/>
      <c r="G7" s="228"/>
    </row>
    <row r="8" spans="1:7" ht="16" thickTop="1">
      <c r="A8" s="82"/>
      <c r="B8" s="82"/>
      <c r="C8" s="83"/>
      <c r="D8" s="83"/>
      <c r="E8" s="83"/>
      <c r="F8" s="84"/>
      <c r="G8" s="85" t="s">
        <v>63</v>
      </c>
    </row>
    <row r="9" spans="1:7" ht="16" thickBot="1">
      <c r="A9" s="86"/>
      <c r="B9" s="197"/>
      <c r="C9" s="198"/>
      <c r="D9" s="198"/>
      <c r="E9" s="198"/>
      <c r="F9" s="199"/>
      <c r="G9" s="88" t="s">
        <v>64</v>
      </c>
    </row>
    <row r="10" spans="1:7">
      <c r="A10" s="20"/>
      <c r="B10" s="19" t="s">
        <v>65</v>
      </c>
      <c r="C10" s="89"/>
      <c r="D10" s="89"/>
      <c r="E10" s="89"/>
      <c r="F10" s="89"/>
      <c r="G10" s="90"/>
    </row>
    <row r="11" spans="1:7">
      <c r="A11" s="20"/>
      <c r="B11" s="20" t="s">
        <v>66</v>
      </c>
      <c r="C11" s="91"/>
      <c r="D11" s="91"/>
      <c r="E11" s="92">
        <f>Worksheet!D38</f>
        <v>342447</v>
      </c>
      <c r="F11" s="91"/>
      <c r="G11" s="90"/>
    </row>
    <row r="12" spans="1:7">
      <c r="A12" s="20"/>
      <c r="B12" s="20" t="s">
        <v>67</v>
      </c>
      <c r="C12" s="91"/>
      <c r="D12" s="92">
        <f>Worksheet!C39</f>
        <v>264.87</v>
      </c>
      <c r="E12" s="91"/>
      <c r="F12" s="91"/>
      <c r="G12" s="90"/>
    </row>
    <row r="13" spans="1:7" ht="16" thickBot="1">
      <c r="A13" s="20"/>
      <c r="B13" s="20" t="s">
        <v>68</v>
      </c>
      <c r="C13" s="91"/>
      <c r="D13" s="93">
        <f>Worksheet!C40</f>
        <v>1680</v>
      </c>
      <c r="E13" s="93">
        <f>D12+D13</f>
        <v>1944.87</v>
      </c>
      <c r="F13" s="91"/>
      <c r="G13" s="90"/>
    </row>
    <row r="14" spans="1:7">
      <c r="A14" s="20"/>
      <c r="B14" s="20" t="s">
        <v>69</v>
      </c>
      <c r="C14" s="91"/>
      <c r="D14" s="89"/>
      <c r="E14" s="89"/>
      <c r="F14" s="92">
        <f>E11-E13</f>
        <v>340502.13</v>
      </c>
      <c r="G14" s="94">
        <v>1</v>
      </c>
    </row>
    <row r="15" spans="1:7">
      <c r="A15" s="20"/>
      <c r="B15" s="20" t="s">
        <v>70</v>
      </c>
      <c r="C15" s="91"/>
      <c r="D15" s="91"/>
      <c r="E15" s="91"/>
      <c r="F15" s="91"/>
      <c r="G15" s="90"/>
    </row>
    <row r="16" spans="1:7">
      <c r="A16" s="20"/>
      <c r="B16" s="20" t="s">
        <v>71</v>
      </c>
      <c r="C16" s="91"/>
      <c r="D16" s="91"/>
      <c r="E16" s="92">
        <f>Worksheet!C14</f>
        <v>34521.56</v>
      </c>
      <c r="F16" s="91"/>
      <c r="G16" s="90"/>
    </row>
    <row r="17" spans="1:7">
      <c r="A17" s="20"/>
      <c r="B17" s="20" t="s">
        <v>72</v>
      </c>
      <c r="C17" s="91"/>
      <c r="D17" s="92">
        <f>Worksheet!C41</f>
        <v>131176.1</v>
      </c>
      <c r="E17" s="91"/>
      <c r="F17" s="91"/>
      <c r="G17" s="90"/>
    </row>
    <row r="18" spans="1:7">
      <c r="A18" s="20"/>
      <c r="B18" s="20" t="s">
        <v>73</v>
      </c>
      <c r="C18" s="92">
        <f>Worksheet!D42</f>
        <v>1908.95</v>
      </c>
      <c r="D18" s="91"/>
      <c r="E18" s="91"/>
      <c r="F18" s="91"/>
      <c r="G18" s="90"/>
    </row>
    <row r="19" spans="1:7" ht="16" thickBot="1">
      <c r="A19" s="20"/>
      <c r="B19" s="20" t="s">
        <v>74</v>
      </c>
      <c r="C19" s="93">
        <f>Worksheet!D43</f>
        <v>2510.5</v>
      </c>
      <c r="D19" s="93">
        <f>C18+C19</f>
        <v>4419.45</v>
      </c>
      <c r="E19" s="91"/>
      <c r="F19" s="91"/>
      <c r="G19" s="90"/>
    </row>
    <row r="20" spans="1:7" ht="16" thickBot="1">
      <c r="A20" s="20"/>
      <c r="B20" s="20" t="s">
        <v>75</v>
      </c>
      <c r="C20" s="89"/>
      <c r="D20" s="89"/>
      <c r="E20" s="93">
        <f>D17-D19</f>
        <v>126756.65000000001</v>
      </c>
      <c r="F20" s="91"/>
      <c r="G20" s="90"/>
    </row>
    <row r="21" spans="1:7">
      <c r="A21" s="20"/>
      <c r="B21" s="20" t="s">
        <v>76</v>
      </c>
      <c r="C21" s="91"/>
      <c r="D21" s="91"/>
      <c r="E21" s="95">
        <f>E16+E20</f>
        <v>161278.21000000002</v>
      </c>
      <c r="F21" s="91"/>
      <c r="G21" s="90"/>
    </row>
    <row r="22" spans="1:7" ht="16" thickBot="1">
      <c r="A22" s="20"/>
      <c r="B22" s="20" t="s">
        <v>77</v>
      </c>
      <c r="C22" s="91"/>
      <c r="D22" s="91"/>
      <c r="E22" s="93">
        <f>Worksheet!K14</f>
        <v>33278.01</v>
      </c>
      <c r="F22" s="91"/>
      <c r="G22" s="90"/>
    </row>
    <row r="23" spans="1:7" ht="16" thickBot="1">
      <c r="A23" s="20"/>
      <c r="B23" s="20" t="s">
        <v>78</v>
      </c>
      <c r="C23" s="91"/>
      <c r="D23" s="91"/>
      <c r="E23" s="89"/>
      <c r="F23" s="93">
        <f>E21-E22</f>
        <v>128000.20000000001</v>
      </c>
      <c r="G23" s="94">
        <f>F23/F14</f>
        <v>0.37591600381471918</v>
      </c>
    </row>
    <row r="24" spans="1:7">
      <c r="A24" s="20"/>
      <c r="B24" s="20" t="s">
        <v>79</v>
      </c>
      <c r="C24" s="91"/>
      <c r="D24" s="91"/>
      <c r="E24" s="91"/>
      <c r="F24" s="95">
        <f>F14-F23</f>
        <v>212501.93</v>
      </c>
      <c r="G24" s="94">
        <f>F24/F14</f>
        <v>0.62408399618528076</v>
      </c>
    </row>
    <row r="25" spans="1:7">
      <c r="A25" s="20"/>
      <c r="B25" s="20" t="s">
        <v>80</v>
      </c>
      <c r="C25" s="91"/>
      <c r="D25" s="91"/>
      <c r="E25" s="91"/>
      <c r="F25" s="91"/>
      <c r="G25" s="90"/>
    </row>
    <row r="26" spans="1:7">
      <c r="A26" s="20"/>
      <c r="B26" s="20" t="s">
        <v>81</v>
      </c>
      <c r="C26" s="91"/>
      <c r="D26" s="91"/>
      <c r="E26" s="92">
        <f>Worksheet!C44</f>
        <v>17002</v>
      </c>
      <c r="F26" s="91"/>
      <c r="G26" s="90"/>
    </row>
    <row r="27" spans="1:7">
      <c r="A27" s="20"/>
      <c r="B27" s="20" t="s">
        <v>82</v>
      </c>
      <c r="C27" s="91"/>
      <c r="D27" s="91"/>
      <c r="E27" s="92">
        <f>Worksheet!I45</f>
        <v>9.6300000000000008</v>
      </c>
      <c r="F27" s="91"/>
      <c r="G27" s="90"/>
    </row>
    <row r="28" spans="1:7">
      <c r="A28" s="20"/>
      <c r="B28" s="20" t="s">
        <v>83</v>
      </c>
      <c r="C28" s="91"/>
      <c r="D28" s="91"/>
      <c r="E28" s="92">
        <f>Worksheet!I46</f>
        <v>2324.5500000000002</v>
      </c>
      <c r="F28" s="91"/>
      <c r="G28" s="90"/>
    </row>
    <row r="29" spans="1:7">
      <c r="A29" s="20"/>
      <c r="B29" s="20" t="s">
        <v>84</v>
      </c>
      <c r="C29" s="91"/>
      <c r="D29" s="91"/>
      <c r="E29" s="92">
        <f>Worksheet!I47</f>
        <v>3520</v>
      </c>
      <c r="F29" s="91"/>
      <c r="G29" s="90"/>
    </row>
    <row r="30" spans="1:7">
      <c r="A30" s="20"/>
      <c r="B30" s="20" t="s">
        <v>85</v>
      </c>
      <c r="C30" s="91"/>
      <c r="D30" s="91"/>
      <c r="E30" s="92">
        <f>Worksheet!I48</f>
        <v>2240</v>
      </c>
      <c r="F30" s="91"/>
      <c r="G30" s="90"/>
    </row>
    <row r="31" spans="1:7">
      <c r="A31" s="20"/>
      <c r="B31" s="20" t="s">
        <v>86</v>
      </c>
      <c r="C31" s="91"/>
      <c r="D31" s="91"/>
      <c r="E31" s="92">
        <f>Worksheet!I49</f>
        <v>7500</v>
      </c>
      <c r="F31" s="91"/>
      <c r="G31" s="90"/>
    </row>
    <row r="32" spans="1:7">
      <c r="A32" s="20"/>
      <c r="B32" s="20" t="s">
        <v>87</v>
      </c>
      <c r="C32" s="91"/>
      <c r="D32" s="91"/>
      <c r="E32" s="92">
        <f>Worksheet!I50</f>
        <v>1636</v>
      </c>
      <c r="F32" s="91"/>
      <c r="G32" s="90"/>
    </row>
    <row r="33" spans="1:8">
      <c r="A33" s="20"/>
      <c r="B33" s="20" t="s">
        <v>88</v>
      </c>
      <c r="C33" s="91"/>
      <c r="D33" s="91"/>
      <c r="E33" s="92">
        <f>Worksheet!I51</f>
        <v>7099.86</v>
      </c>
      <c r="F33" s="91"/>
      <c r="G33" s="90"/>
    </row>
    <row r="34" spans="1:8">
      <c r="A34" s="20"/>
      <c r="B34" s="20" t="s">
        <v>89</v>
      </c>
      <c r="C34" s="91"/>
      <c r="D34" s="91"/>
      <c r="E34" s="92">
        <f>Worksheet!I52</f>
        <v>12000</v>
      </c>
      <c r="F34" s="91"/>
      <c r="G34" s="90"/>
    </row>
    <row r="35" spans="1:8">
      <c r="A35" s="20"/>
      <c r="B35" s="20" t="s">
        <v>99</v>
      </c>
      <c r="C35" s="91"/>
      <c r="D35" s="91"/>
      <c r="E35" s="92">
        <f>Worksheet!I53</f>
        <v>2446</v>
      </c>
      <c r="F35" s="91"/>
      <c r="G35" s="90"/>
    </row>
    <row r="36" spans="1:8">
      <c r="A36" s="20"/>
      <c r="B36" s="20" t="s">
        <v>90</v>
      </c>
      <c r="C36" s="91"/>
      <c r="D36" s="91"/>
      <c r="E36" s="92">
        <f>Worksheet!I54</f>
        <v>69410</v>
      </c>
      <c r="F36" s="91"/>
      <c r="G36" s="90"/>
    </row>
    <row r="37" spans="1:8">
      <c r="A37" s="20"/>
      <c r="B37" s="20" t="s">
        <v>91</v>
      </c>
      <c r="C37" s="91"/>
      <c r="D37" s="91"/>
      <c r="E37" s="92">
        <f>Worksheet!I55</f>
        <v>3840.0000000000005</v>
      </c>
      <c r="F37" s="91"/>
      <c r="G37" s="90"/>
    </row>
    <row r="38" spans="1:8">
      <c r="A38" s="20"/>
      <c r="B38" s="20" t="s">
        <v>92</v>
      </c>
      <c r="C38" s="91"/>
      <c r="D38" s="91"/>
      <c r="E38" s="92">
        <f>Worksheet!I56</f>
        <v>4006</v>
      </c>
      <c r="F38" s="91"/>
      <c r="G38" s="90"/>
    </row>
    <row r="39" spans="1:8">
      <c r="A39" s="20"/>
      <c r="B39" s="20" t="s">
        <v>93</v>
      </c>
      <c r="C39" s="91"/>
      <c r="D39" s="91"/>
      <c r="E39" s="92">
        <f>Worksheet!I57</f>
        <v>1300</v>
      </c>
      <c r="F39" s="91"/>
      <c r="G39" s="90"/>
    </row>
    <row r="40" spans="1:8" ht="16" thickBot="1">
      <c r="A40" s="20"/>
      <c r="B40" s="20" t="s">
        <v>94</v>
      </c>
      <c r="C40" s="91"/>
      <c r="D40" s="91"/>
      <c r="E40" s="93">
        <f>Worksheet!I58</f>
        <v>9091.65</v>
      </c>
      <c r="F40" s="91"/>
      <c r="G40" s="90"/>
    </row>
    <row r="41" spans="1:8" ht="16" thickBot="1">
      <c r="A41" s="20"/>
      <c r="B41" s="20" t="s">
        <v>95</v>
      </c>
      <c r="C41" s="91"/>
      <c r="D41" s="91"/>
      <c r="E41" s="89"/>
      <c r="F41" s="93">
        <f>SUM(E26:E40)</f>
        <v>143425.69</v>
      </c>
      <c r="G41" s="94">
        <f>F41/F14</f>
        <v>0.42121818738696287</v>
      </c>
    </row>
    <row r="42" spans="1:8">
      <c r="A42" s="20"/>
      <c r="B42" s="20" t="s">
        <v>96</v>
      </c>
      <c r="C42" s="91"/>
      <c r="D42" s="91"/>
      <c r="E42" s="91"/>
      <c r="F42" s="95">
        <f>F43+Worksheet!I61</f>
        <v>69076.239999999991</v>
      </c>
      <c r="G42" s="94">
        <f>F42/F14</f>
        <v>0.20286580879831792</v>
      </c>
      <c r="H42" s="205"/>
    </row>
    <row r="43" spans="1:8" ht="16" thickBot="1">
      <c r="A43" s="20"/>
      <c r="B43" s="20" t="s">
        <v>97</v>
      </c>
      <c r="C43" s="91"/>
      <c r="D43" s="91"/>
      <c r="E43" s="91"/>
      <c r="F43" s="93">
        <f>Worksheet!I59</f>
        <v>12269.06</v>
      </c>
      <c r="G43" s="90"/>
    </row>
    <row r="44" spans="1:8" ht="16" thickBot="1">
      <c r="A44" s="20"/>
      <c r="B44" s="20" t="s">
        <v>98</v>
      </c>
      <c r="C44" s="182"/>
      <c r="D44" s="182"/>
      <c r="E44" s="182"/>
      <c r="F44" s="96">
        <f>F42-F43</f>
        <v>56807.179999999993</v>
      </c>
      <c r="G44" s="90"/>
    </row>
    <row r="45" spans="1:8" ht="16" thickTop="1">
      <c r="A45" s="31"/>
      <c r="B45" s="31"/>
      <c r="C45" s="31"/>
      <c r="D45" s="31"/>
      <c r="E45" s="31"/>
      <c r="F45" s="31"/>
      <c r="G45" s="31"/>
    </row>
  </sheetData>
  <customSheetViews>
    <customSheetView guid="{DB2167BA-4068-6249-92C1-5F772F2C1876}" topLeftCell="A17">
      <selection activeCell="K41" sqref="K41"/>
    </customSheetView>
  </customSheetViews>
  <mergeCells count="4">
    <mergeCell ref="A4:G4"/>
    <mergeCell ref="A5:G5"/>
    <mergeCell ref="A6:G6"/>
    <mergeCell ref="A7:G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150" zoomScaleNormal="150" zoomScalePageLayoutView="150" workbookViewId="0">
      <selection activeCell="E19" sqref="E19"/>
    </sheetView>
  </sheetViews>
  <sheetFormatPr baseColWidth="10" defaultRowHeight="15" x14ac:dyDescent="0"/>
  <cols>
    <col min="1" max="1" width="3.6640625" customWidth="1"/>
    <col min="2" max="2" width="45" customWidth="1"/>
    <col min="3" max="3" width="12.83203125" customWidth="1"/>
    <col min="4" max="4" width="13.5" customWidth="1"/>
    <col min="5" max="5" width="13" customWidth="1"/>
    <col min="6" max="6" width="3.1640625" customWidth="1"/>
  </cols>
  <sheetData>
    <row r="1" spans="1:7" ht="18">
      <c r="A1" s="31"/>
      <c r="B1" s="1" t="s">
        <v>59</v>
      </c>
      <c r="C1" s="31"/>
      <c r="D1" s="31"/>
      <c r="E1" s="31"/>
      <c r="F1" s="31"/>
      <c r="G1" s="31"/>
    </row>
    <row r="2" spans="1:7">
      <c r="A2" s="31"/>
      <c r="B2" s="31"/>
      <c r="C2" s="31"/>
      <c r="D2" s="31"/>
      <c r="E2" s="31"/>
      <c r="F2" s="31"/>
      <c r="G2" s="31"/>
    </row>
    <row r="3" spans="1:7">
      <c r="A3" s="97"/>
      <c r="B3" s="229" t="s">
        <v>60</v>
      </c>
      <c r="C3" s="229"/>
      <c r="D3" s="229"/>
      <c r="E3" s="229"/>
      <c r="F3" s="98"/>
      <c r="G3" s="31"/>
    </row>
    <row r="4" spans="1:7">
      <c r="A4" s="99"/>
      <c r="B4" s="227" t="s">
        <v>102</v>
      </c>
      <c r="C4" s="227"/>
      <c r="D4" s="227"/>
      <c r="E4" s="227"/>
      <c r="F4" s="38"/>
      <c r="G4" s="31"/>
    </row>
    <row r="5" spans="1:7">
      <c r="A5" s="99"/>
      <c r="B5" s="227" t="s">
        <v>170</v>
      </c>
      <c r="C5" s="227"/>
      <c r="D5" s="227"/>
      <c r="E5" s="227"/>
      <c r="F5" s="38"/>
      <c r="G5" s="31"/>
    </row>
    <row r="6" spans="1:7" ht="16" thickBot="1">
      <c r="A6" s="100"/>
      <c r="B6" s="100"/>
      <c r="C6" s="100"/>
      <c r="D6" s="100"/>
      <c r="E6" s="100"/>
      <c r="F6" s="31"/>
      <c r="G6" s="31"/>
    </row>
    <row r="7" spans="1:7" ht="16" thickTop="1">
      <c r="A7" s="101"/>
      <c r="B7" s="102" t="s">
        <v>100</v>
      </c>
      <c r="C7" s="103"/>
      <c r="D7" s="103"/>
      <c r="E7" s="103"/>
      <c r="F7" s="104"/>
      <c r="G7" s="31"/>
    </row>
    <row r="8" spans="1:7">
      <c r="A8" s="87"/>
      <c r="B8" s="105" t="s">
        <v>187</v>
      </c>
      <c r="C8" s="106"/>
      <c r="D8" s="106"/>
      <c r="E8" s="106"/>
      <c r="F8" s="107"/>
      <c r="G8" s="31"/>
    </row>
    <row r="9" spans="1:7">
      <c r="A9" s="108"/>
      <c r="B9" s="109" t="s">
        <v>188</v>
      </c>
      <c r="C9" s="106"/>
      <c r="D9" s="110">
        <v>9500</v>
      </c>
      <c r="E9" s="106"/>
      <c r="F9" s="107"/>
      <c r="G9" s="31"/>
    </row>
    <row r="10" spans="1:7" ht="16" thickBot="1">
      <c r="A10" s="108"/>
      <c r="B10" s="109" t="s">
        <v>189</v>
      </c>
      <c r="C10" s="111"/>
      <c r="D10" s="176">
        <v>500</v>
      </c>
      <c r="E10" s="111"/>
      <c r="F10" s="107"/>
      <c r="G10" s="31"/>
    </row>
    <row r="11" spans="1:7" ht="16" thickTop="1">
      <c r="A11" s="108"/>
      <c r="B11" s="109" t="s">
        <v>172</v>
      </c>
      <c r="C11" s="111"/>
      <c r="D11" s="177"/>
      <c r="E11" s="175">
        <f>D9+D10</f>
        <v>10000</v>
      </c>
      <c r="F11" s="107"/>
      <c r="G11" s="31"/>
    </row>
    <row r="12" spans="1:7">
      <c r="A12" s="108"/>
      <c r="B12" s="109" t="s">
        <v>101</v>
      </c>
      <c r="C12" s="111"/>
      <c r="D12" s="111"/>
      <c r="E12" s="111"/>
      <c r="F12" s="107"/>
      <c r="G12" s="31"/>
    </row>
    <row r="13" spans="1:7">
      <c r="A13" s="108"/>
      <c r="B13" s="109" t="s">
        <v>173</v>
      </c>
      <c r="C13" s="111"/>
      <c r="D13" s="112">
        <f>Worksheet!D35</f>
        <v>38718.01</v>
      </c>
      <c r="E13" s="111"/>
      <c r="F13" s="107"/>
      <c r="G13" s="31"/>
    </row>
    <row r="14" spans="1:7">
      <c r="A14" s="108"/>
      <c r="B14" s="109" t="s">
        <v>174</v>
      </c>
      <c r="C14" s="112">
        <f>IncomeStatement!F44</f>
        <v>56807.179999999993</v>
      </c>
      <c r="D14" s="111"/>
      <c r="E14" s="111"/>
      <c r="F14" s="107"/>
      <c r="G14" s="31"/>
    </row>
    <row r="15" spans="1:7" ht="16" thickBot="1">
      <c r="A15" s="108"/>
      <c r="B15" s="109" t="s">
        <v>175</v>
      </c>
      <c r="C15" s="176">
        <f>Worksheet!C36</f>
        <v>30000</v>
      </c>
      <c r="D15" s="111"/>
      <c r="E15" s="111"/>
      <c r="F15" s="107"/>
      <c r="G15" s="31"/>
    </row>
    <row r="16" spans="1:7" ht="17" thickTop="1" thickBot="1">
      <c r="A16" s="108"/>
      <c r="B16" s="109" t="s">
        <v>176</v>
      </c>
      <c r="C16" s="178"/>
      <c r="D16" s="176">
        <f>C14-C15</f>
        <v>26807.179999999993</v>
      </c>
      <c r="E16" s="111"/>
      <c r="F16" s="107"/>
      <c r="G16" s="31"/>
    </row>
    <row r="17" spans="1:7" ht="17" thickTop="1" thickBot="1">
      <c r="A17" s="108"/>
      <c r="B17" s="109" t="s">
        <v>177</v>
      </c>
      <c r="C17" s="111"/>
      <c r="D17" s="178"/>
      <c r="E17" s="179">
        <f>D13+D16</f>
        <v>65525.189999999995</v>
      </c>
      <c r="F17" s="107"/>
      <c r="G17" s="31"/>
    </row>
    <row r="18" spans="1:7" ht="17" thickTop="1" thickBot="1">
      <c r="A18" s="108"/>
      <c r="B18" s="109" t="s">
        <v>178</v>
      </c>
      <c r="C18" s="180"/>
      <c r="D18" s="180"/>
      <c r="E18" s="181">
        <f>E11+E17</f>
        <v>75525.19</v>
      </c>
      <c r="F18" s="107"/>
      <c r="G18" s="31"/>
    </row>
    <row r="19" spans="1:7" ht="16" thickTop="1">
      <c r="A19" s="108"/>
      <c r="B19" s="109"/>
      <c r="C19" s="106"/>
      <c r="D19" s="106"/>
      <c r="E19" s="106"/>
      <c r="F19" s="107"/>
      <c r="G19" s="31"/>
    </row>
    <row r="20" spans="1:7">
      <c r="A20" s="108"/>
      <c r="B20" s="109"/>
      <c r="C20" s="111"/>
      <c r="D20" s="111"/>
      <c r="E20" s="111"/>
      <c r="F20" s="107"/>
      <c r="G20" s="31"/>
    </row>
    <row r="21" spans="1:7">
      <c r="A21" s="31"/>
      <c r="B21" s="31"/>
      <c r="C21" s="31"/>
      <c r="D21" s="31"/>
      <c r="E21" s="31"/>
      <c r="F21" s="31"/>
      <c r="G21" s="31"/>
    </row>
    <row r="22" spans="1:7">
      <c r="A22" s="31"/>
      <c r="B22" s="31"/>
      <c r="C22" s="31"/>
      <c r="D22" s="31"/>
      <c r="E22" s="31"/>
      <c r="F22" s="31"/>
      <c r="G22" s="31"/>
    </row>
  </sheetData>
  <customSheetViews>
    <customSheetView guid="{DB2167BA-4068-6249-92C1-5F772F2C1876}">
      <selection activeCell="J24" sqref="J24"/>
      <pageSetup orientation="portrait" horizontalDpi="4294967292" verticalDpi="4294967292"/>
    </customSheetView>
  </customSheetViews>
  <mergeCells count="3">
    <mergeCell ref="B3:E3"/>
    <mergeCell ref="B4:E4"/>
    <mergeCell ref="B5:E5"/>
  </mergeCells>
  <phoneticPr fontId="1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2" zoomScale="150" zoomScaleNormal="150" zoomScalePageLayoutView="150" workbookViewId="0">
      <selection activeCell="E45" sqref="E45"/>
    </sheetView>
  </sheetViews>
  <sheetFormatPr baseColWidth="10" defaultRowHeight="15" x14ac:dyDescent="0"/>
  <cols>
    <col min="1" max="1" width="3.6640625" customWidth="1"/>
    <col min="2" max="2" width="36.5" bestFit="1" customWidth="1"/>
    <col min="3" max="3" width="14" customWidth="1"/>
    <col min="4" max="5" width="14.6640625" customWidth="1"/>
  </cols>
  <sheetData>
    <row r="1" spans="1:6" ht="18">
      <c r="A1" s="31"/>
      <c r="B1" s="1" t="s">
        <v>59</v>
      </c>
      <c r="C1" s="31"/>
      <c r="D1" s="31"/>
      <c r="E1" s="31"/>
      <c r="F1" s="31"/>
    </row>
    <row r="2" spans="1:6">
      <c r="A2" s="31"/>
      <c r="B2" s="31"/>
      <c r="C2" s="31"/>
      <c r="D2" s="31"/>
      <c r="E2" s="31"/>
      <c r="F2" s="31"/>
    </row>
    <row r="3" spans="1:6">
      <c r="A3" s="229" t="s">
        <v>60</v>
      </c>
      <c r="B3" s="229"/>
      <c r="C3" s="229"/>
      <c r="D3" s="229"/>
      <c r="E3" s="229"/>
      <c r="F3" s="31"/>
    </row>
    <row r="4" spans="1:6">
      <c r="A4" s="227" t="s">
        <v>5</v>
      </c>
      <c r="B4" s="227"/>
      <c r="C4" s="227"/>
      <c r="D4" s="227"/>
      <c r="E4" s="227"/>
      <c r="F4" s="31"/>
    </row>
    <row r="5" spans="1:6">
      <c r="A5" s="230">
        <v>42004</v>
      </c>
      <c r="B5" s="230"/>
      <c r="C5" s="230"/>
      <c r="D5" s="230"/>
      <c r="E5" s="230"/>
      <c r="F5" s="31"/>
    </row>
    <row r="6" spans="1:6" ht="16" thickBot="1">
      <c r="A6" s="100"/>
      <c r="B6" s="100"/>
      <c r="C6" s="100"/>
      <c r="D6" s="100"/>
      <c r="E6" s="100"/>
      <c r="F6" s="31"/>
    </row>
    <row r="7" spans="1:6" ht="16" thickTop="1">
      <c r="A7" s="101"/>
      <c r="B7" s="18" t="s">
        <v>103</v>
      </c>
      <c r="C7" s="113"/>
      <c r="D7" s="113"/>
      <c r="E7" s="113"/>
      <c r="F7" s="31"/>
    </row>
    <row r="8" spans="1:6">
      <c r="A8" s="87"/>
      <c r="B8" s="19" t="s">
        <v>104</v>
      </c>
      <c r="C8" s="89"/>
      <c r="D8" s="89"/>
      <c r="E8" s="89"/>
      <c r="F8" s="31"/>
    </row>
    <row r="9" spans="1:6">
      <c r="A9" s="108"/>
      <c r="B9" s="20" t="s">
        <v>105</v>
      </c>
      <c r="C9" s="89"/>
      <c r="D9" s="95">
        <f>Worksheet!K10</f>
        <v>40126.14</v>
      </c>
      <c r="E9" s="89"/>
      <c r="F9" s="31"/>
    </row>
    <row r="10" spans="1:6">
      <c r="A10" s="108"/>
      <c r="B10" s="20" t="s">
        <v>106</v>
      </c>
      <c r="C10" s="91"/>
      <c r="D10" s="92">
        <f>Worksheet!K11</f>
        <v>250</v>
      </c>
      <c r="E10" s="91"/>
      <c r="F10" s="31"/>
    </row>
    <row r="11" spans="1:6">
      <c r="A11" s="108"/>
      <c r="B11" s="20" t="s">
        <v>107</v>
      </c>
      <c r="C11" s="92">
        <f>Worksheet!K12</f>
        <v>14689.34</v>
      </c>
      <c r="D11" s="91"/>
      <c r="E11" s="91"/>
      <c r="F11" s="31"/>
    </row>
    <row r="12" spans="1:6" ht="16" thickBot="1">
      <c r="A12" s="108"/>
      <c r="B12" s="20" t="s">
        <v>108</v>
      </c>
      <c r="C12" s="183">
        <f>Worksheet!L13</f>
        <v>1402.12</v>
      </c>
      <c r="D12" s="92">
        <f>C11-C12</f>
        <v>13287.220000000001</v>
      </c>
      <c r="E12" s="91"/>
      <c r="F12" s="31"/>
    </row>
    <row r="13" spans="1:6" ht="16" thickTop="1">
      <c r="A13" s="108"/>
      <c r="B13" s="20" t="s">
        <v>109</v>
      </c>
      <c r="C13" s="89"/>
      <c r="D13" s="92">
        <f>Worksheet!K14</f>
        <v>33278.01</v>
      </c>
      <c r="E13" s="91"/>
      <c r="F13" s="31"/>
    </row>
    <row r="14" spans="1:6">
      <c r="A14" s="108"/>
      <c r="B14" s="20" t="s">
        <v>110</v>
      </c>
      <c r="C14" s="91"/>
      <c r="D14" s="92">
        <f>Worksheet!K15</f>
        <v>476.59999999999991</v>
      </c>
      <c r="E14" s="91"/>
      <c r="F14" s="31"/>
    </row>
    <row r="15" spans="1:6">
      <c r="A15" s="108"/>
      <c r="B15" s="20" t="s">
        <v>111</v>
      </c>
      <c r="C15" s="91"/>
      <c r="D15" s="92">
        <f>Worksheet!K16</f>
        <v>817</v>
      </c>
      <c r="E15" s="91"/>
      <c r="F15" s="31"/>
    </row>
    <row r="16" spans="1:6" ht="16" thickBot="1">
      <c r="A16" s="108"/>
      <c r="B16" s="20" t="s">
        <v>112</v>
      </c>
      <c r="C16" s="91"/>
      <c r="D16" s="183">
        <f>Worksheet!K17</f>
        <v>500</v>
      </c>
      <c r="E16" s="91"/>
      <c r="F16" s="31"/>
    </row>
    <row r="17" spans="1:6" ht="16" thickTop="1">
      <c r="A17" s="108"/>
      <c r="B17" s="20" t="s">
        <v>113</v>
      </c>
      <c r="C17" s="91"/>
      <c r="D17" s="89"/>
      <c r="E17" s="92">
        <f>D9+D10+D12+D13+D14+D15+D16</f>
        <v>88734.97</v>
      </c>
      <c r="F17" s="31"/>
    </row>
    <row r="18" spans="1:6">
      <c r="A18" s="108"/>
      <c r="B18" s="20" t="s">
        <v>114</v>
      </c>
      <c r="C18" s="91"/>
      <c r="D18" s="91"/>
      <c r="E18" s="91"/>
      <c r="F18" s="31"/>
    </row>
    <row r="19" spans="1:6">
      <c r="A19" s="108"/>
      <c r="B19" s="20" t="s">
        <v>115</v>
      </c>
      <c r="C19" s="92">
        <f>Worksheet!K18</f>
        <v>13752</v>
      </c>
      <c r="D19" s="91"/>
      <c r="E19" s="91"/>
      <c r="F19" s="31"/>
    </row>
    <row r="20" spans="1:6" ht="16" thickBot="1">
      <c r="A20" s="108"/>
      <c r="B20" s="20" t="s">
        <v>116</v>
      </c>
      <c r="C20" s="183">
        <f>Worksheet!L19</f>
        <v>5730</v>
      </c>
      <c r="D20" s="92">
        <f>C19-C20</f>
        <v>8022</v>
      </c>
      <c r="E20" s="91"/>
      <c r="F20" s="31"/>
    </row>
    <row r="21" spans="1:6" ht="16" thickTop="1">
      <c r="A21" s="108"/>
      <c r="B21" s="20" t="s">
        <v>117</v>
      </c>
      <c r="C21" s="95">
        <f>Worksheet!K20</f>
        <v>10259</v>
      </c>
      <c r="D21" s="91"/>
      <c r="E21" s="91"/>
      <c r="F21" s="31"/>
    </row>
    <row r="22" spans="1:6" ht="16" thickBot="1">
      <c r="A22" s="108"/>
      <c r="B22" s="20" t="s">
        <v>118</v>
      </c>
      <c r="C22" s="183">
        <f>Worksheet!L21</f>
        <v>8084</v>
      </c>
      <c r="D22" s="183">
        <f>C21-C22</f>
        <v>2175</v>
      </c>
      <c r="E22" s="91"/>
      <c r="F22" s="31"/>
    </row>
    <row r="23" spans="1:6" ht="17" thickTop="1" thickBot="1">
      <c r="A23" s="108"/>
      <c r="B23" s="20" t="s">
        <v>119</v>
      </c>
      <c r="C23" s="89"/>
      <c r="D23" s="89"/>
      <c r="E23" s="183">
        <f>D20+D22</f>
        <v>10197</v>
      </c>
      <c r="F23" s="31"/>
    </row>
    <row r="24" spans="1:6" ht="17" thickTop="1" thickBot="1">
      <c r="A24" s="108"/>
      <c r="B24" s="20" t="s">
        <v>120</v>
      </c>
      <c r="C24" s="182"/>
      <c r="D24" s="182"/>
      <c r="E24" s="184">
        <f>E17+E23</f>
        <v>98931.97</v>
      </c>
      <c r="F24" s="31"/>
    </row>
    <row r="25" spans="1:6" ht="16" thickTop="1">
      <c r="A25" s="108"/>
      <c r="B25" s="21" t="s">
        <v>121</v>
      </c>
      <c r="C25" s="89"/>
      <c r="D25" s="89"/>
      <c r="E25" s="89"/>
      <c r="F25" s="31"/>
    </row>
    <row r="26" spans="1:6">
      <c r="A26" s="108"/>
      <c r="B26" s="20" t="s">
        <v>122</v>
      </c>
      <c r="C26" s="91"/>
      <c r="D26" s="91"/>
      <c r="E26" s="91"/>
      <c r="F26" s="31"/>
    </row>
    <row r="27" spans="1:6">
      <c r="A27" s="108"/>
      <c r="B27" s="20" t="s">
        <v>123</v>
      </c>
      <c r="C27" s="91"/>
      <c r="D27" s="92">
        <f>Worksheet!L22</f>
        <v>9696.85</v>
      </c>
      <c r="E27" s="91"/>
      <c r="F27" s="31"/>
    </row>
    <row r="28" spans="1:6">
      <c r="A28" s="108"/>
      <c r="B28" s="20" t="s">
        <v>124</v>
      </c>
      <c r="C28" s="91"/>
      <c r="D28" s="92">
        <f>Worksheet!L23</f>
        <v>2269.0599999999995</v>
      </c>
      <c r="E28" s="91"/>
      <c r="F28" s="31"/>
    </row>
    <row r="29" spans="1:6">
      <c r="A29" s="108"/>
      <c r="B29" s="20" t="s">
        <v>137</v>
      </c>
      <c r="C29" s="91"/>
      <c r="D29" s="92">
        <f>Worksheet!L24</f>
        <v>351</v>
      </c>
      <c r="E29" s="91"/>
      <c r="F29" s="31"/>
    </row>
    <row r="30" spans="1:6">
      <c r="A30" s="108"/>
      <c r="B30" s="20" t="s">
        <v>125</v>
      </c>
      <c r="C30" s="91"/>
      <c r="D30" s="92">
        <f>Worksheet!L25</f>
        <v>750.2</v>
      </c>
      <c r="E30" s="91"/>
      <c r="F30" s="31"/>
    </row>
    <row r="31" spans="1:6">
      <c r="A31" s="108"/>
      <c r="B31" s="20" t="s">
        <v>126</v>
      </c>
      <c r="C31" s="91"/>
      <c r="D31" s="92">
        <f>Worksheet!L26</f>
        <v>175.46</v>
      </c>
      <c r="E31" s="91"/>
      <c r="F31" s="31"/>
    </row>
    <row r="32" spans="1:6">
      <c r="A32" s="108"/>
      <c r="B32" s="20" t="s">
        <v>127</v>
      </c>
      <c r="C32" s="91"/>
      <c r="D32" s="92">
        <f>Worksheet!L27</f>
        <v>2061.61</v>
      </c>
      <c r="E32" s="91"/>
      <c r="F32" s="31"/>
    </row>
    <row r="33" spans="1:6">
      <c r="A33" s="108"/>
      <c r="B33" s="20" t="s">
        <v>128</v>
      </c>
      <c r="C33" s="91"/>
      <c r="D33" s="92">
        <f>Worksheet!L28</f>
        <v>18.399999999999999</v>
      </c>
      <c r="E33" s="91"/>
      <c r="F33" s="31"/>
    </row>
    <row r="34" spans="1:6">
      <c r="A34" s="108"/>
      <c r="B34" s="20" t="s">
        <v>129</v>
      </c>
      <c r="C34" s="91"/>
      <c r="D34" s="92">
        <f>Worksheet!L29</f>
        <v>124.2</v>
      </c>
      <c r="E34" s="91"/>
      <c r="F34" s="31"/>
    </row>
    <row r="35" spans="1:6">
      <c r="A35" s="108"/>
      <c r="B35" s="20" t="s">
        <v>130</v>
      </c>
      <c r="C35" s="91"/>
      <c r="D35" s="92">
        <f>Worksheet!L30</f>
        <v>340</v>
      </c>
      <c r="E35" s="91"/>
      <c r="F35" s="31"/>
    </row>
    <row r="36" spans="1:6">
      <c r="A36" s="108"/>
      <c r="B36" s="20" t="s">
        <v>131</v>
      </c>
      <c r="C36" s="91"/>
      <c r="D36" s="92">
        <f>Worksheet!L31</f>
        <v>60</v>
      </c>
      <c r="E36" s="91"/>
      <c r="F36" s="31"/>
    </row>
    <row r="37" spans="1:6">
      <c r="A37" s="108"/>
      <c r="B37" s="20" t="s">
        <v>138</v>
      </c>
      <c r="C37" s="91"/>
      <c r="D37" s="92">
        <f>Worksheet!L32</f>
        <v>60</v>
      </c>
      <c r="E37" s="91"/>
      <c r="F37" s="31"/>
    </row>
    <row r="38" spans="1:6" ht="16" thickBot="1">
      <c r="A38" s="108"/>
      <c r="B38" s="20" t="s">
        <v>132</v>
      </c>
      <c r="C38" s="91"/>
      <c r="D38" s="183">
        <f>Worksheet!L33</f>
        <v>7500</v>
      </c>
      <c r="E38" s="91"/>
      <c r="F38" s="31"/>
    </row>
    <row r="39" spans="1:6" ht="16" thickTop="1">
      <c r="A39" s="108"/>
      <c r="B39" s="20" t="s">
        <v>133</v>
      </c>
      <c r="C39" s="91"/>
      <c r="D39" s="89"/>
      <c r="E39" s="92">
        <f>SUM(D27:D38)</f>
        <v>23406.78</v>
      </c>
      <c r="F39" s="31"/>
    </row>
    <row r="40" spans="1:6">
      <c r="A40" s="108"/>
      <c r="B40" s="21" t="s">
        <v>134</v>
      </c>
      <c r="C40" s="91"/>
      <c r="D40" s="91"/>
      <c r="E40" s="91"/>
      <c r="F40" s="31"/>
    </row>
    <row r="41" spans="1:6">
      <c r="A41" s="108"/>
      <c r="B41" s="20" t="s">
        <v>32</v>
      </c>
      <c r="C41" s="91"/>
      <c r="D41" s="92">
        <f>Worksheet!L34</f>
        <v>10000</v>
      </c>
      <c r="E41" s="91"/>
      <c r="F41" s="31"/>
    </row>
    <row r="42" spans="1:6" ht="16" thickBot="1">
      <c r="A42" s="108"/>
      <c r="B42" s="20" t="s">
        <v>33</v>
      </c>
      <c r="C42" s="91"/>
      <c r="D42" s="183">
        <v>65525.19</v>
      </c>
      <c r="E42" s="91"/>
      <c r="F42" s="31"/>
    </row>
    <row r="43" spans="1:6" ht="17" thickTop="1" thickBot="1">
      <c r="A43" s="108"/>
      <c r="B43" s="20" t="s">
        <v>135</v>
      </c>
      <c r="C43" s="91"/>
      <c r="D43" s="89"/>
      <c r="E43" s="183">
        <f>D41+D42</f>
        <v>75525.19</v>
      </c>
      <c r="F43" s="31"/>
    </row>
    <row r="44" spans="1:6" ht="17" thickTop="1" thickBot="1">
      <c r="A44" s="108"/>
      <c r="B44" s="20" t="s">
        <v>136</v>
      </c>
      <c r="C44" s="182"/>
      <c r="D44" s="182"/>
      <c r="E44" s="184">
        <f>E39+E43</f>
        <v>98931.97</v>
      </c>
      <c r="F44" s="216"/>
    </row>
    <row r="45" spans="1:6" ht="16" thickTop="1">
      <c r="A45" s="108"/>
      <c r="B45" s="20"/>
      <c r="C45" s="89"/>
      <c r="D45" s="89"/>
      <c r="E45" s="89"/>
      <c r="F45" s="31"/>
    </row>
    <row r="46" spans="1:6">
      <c r="A46" s="108"/>
      <c r="B46" s="20"/>
      <c r="C46" s="91"/>
      <c r="D46" s="91"/>
      <c r="E46" s="91"/>
      <c r="F46" s="31"/>
    </row>
    <row r="47" spans="1:6">
      <c r="A47" s="108"/>
      <c r="B47" s="20"/>
      <c r="C47" s="91"/>
      <c r="D47" s="91"/>
      <c r="E47" s="91"/>
      <c r="F47" s="31"/>
    </row>
    <row r="48" spans="1:6">
      <c r="A48" s="108"/>
      <c r="B48" s="105"/>
      <c r="C48" s="91"/>
      <c r="D48" s="91"/>
      <c r="E48" s="91"/>
      <c r="F48" s="31"/>
    </row>
    <row r="49" spans="1:6">
      <c r="A49" s="31"/>
      <c r="B49" s="31"/>
      <c r="C49" s="31"/>
      <c r="D49" s="31"/>
      <c r="E49" s="31"/>
      <c r="F49" s="31"/>
    </row>
  </sheetData>
  <customSheetViews>
    <customSheetView guid="{DB2167BA-4068-6249-92C1-5F772F2C1876}">
      <selection activeCell="G44" sqref="G44"/>
    </customSheetView>
  </customSheetViews>
  <mergeCells count="3">
    <mergeCell ref="A3:E3"/>
    <mergeCell ref="A4:E4"/>
    <mergeCell ref="A5:E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150" zoomScaleNormal="150" zoomScalePageLayoutView="150" workbookViewId="0">
      <selection activeCell="F8" sqref="F8"/>
    </sheetView>
  </sheetViews>
  <sheetFormatPr baseColWidth="10" defaultRowHeight="15" x14ac:dyDescent="0"/>
  <cols>
    <col min="1" max="1" width="18.33203125" customWidth="1"/>
    <col min="4" max="4" width="7.83203125" customWidth="1"/>
    <col min="6" max="6" width="15.5" customWidth="1"/>
  </cols>
  <sheetData>
    <row r="1" spans="1:6">
      <c r="A1" s="114" t="s">
        <v>139</v>
      </c>
      <c r="B1" s="98"/>
      <c r="C1" s="98"/>
      <c r="D1" s="98"/>
      <c r="E1" s="98"/>
      <c r="F1" s="98"/>
    </row>
    <row r="2" spans="1:6" ht="32">
      <c r="A2" s="115" t="s">
        <v>140</v>
      </c>
      <c r="B2" s="116" t="s">
        <v>141</v>
      </c>
      <c r="C2" s="231" t="s">
        <v>142</v>
      </c>
      <c r="D2" s="232"/>
      <c r="E2" s="117" t="s">
        <v>143</v>
      </c>
      <c r="F2" s="118" t="s">
        <v>144</v>
      </c>
    </row>
    <row r="3" spans="1:6" ht="23">
      <c r="A3" s="119">
        <f>IncomeStatement!F44</f>
        <v>56807.179999999993</v>
      </c>
      <c r="B3" s="120" t="s">
        <v>141</v>
      </c>
      <c r="C3" s="233">
        <f>'Stockholders''Equity'!E11</f>
        <v>10000</v>
      </c>
      <c r="D3" s="234"/>
      <c r="E3" s="121" t="s">
        <v>143</v>
      </c>
      <c r="F3" s="122">
        <f>A3/C3</f>
        <v>5.6807179999999997</v>
      </c>
    </row>
    <row r="4" spans="1:6" ht="23">
      <c r="A4" s="123"/>
      <c r="B4" s="124"/>
      <c r="C4" s="125"/>
      <c r="D4" s="125"/>
      <c r="E4" s="126"/>
      <c r="F4" s="123"/>
    </row>
    <row r="5" spans="1:6">
      <c r="A5" s="127" t="s">
        <v>145</v>
      </c>
      <c r="B5" s="98"/>
      <c r="C5" s="98"/>
      <c r="D5" s="98"/>
      <c r="E5" s="98"/>
      <c r="F5" s="98"/>
    </row>
    <row r="6" spans="1:6" ht="32">
      <c r="A6" s="118" t="s">
        <v>146</v>
      </c>
      <c r="B6" s="116" t="s">
        <v>141</v>
      </c>
      <c r="C6" s="231" t="s">
        <v>144</v>
      </c>
      <c r="D6" s="232"/>
      <c r="E6" s="117" t="s">
        <v>143</v>
      </c>
      <c r="F6" s="118" t="s">
        <v>147</v>
      </c>
    </row>
    <row r="7" spans="1:6" ht="23">
      <c r="A7" s="128">
        <v>87.5</v>
      </c>
      <c r="B7" s="120" t="s">
        <v>141</v>
      </c>
      <c r="C7" s="235">
        <f>F3</f>
        <v>5.6807179999999997</v>
      </c>
      <c r="D7" s="236"/>
      <c r="E7" s="121" t="s">
        <v>143</v>
      </c>
      <c r="F7" s="185">
        <f>A7/C7</f>
        <v>15.402982510309437</v>
      </c>
    </row>
  </sheetData>
  <customSheetViews>
    <customSheetView guid="{DB2167BA-4068-6249-92C1-5F772F2C1876}">
      <selection activeCell="C3" sqref="C3:D3"/>
    </customSheetView>
  </customSheetViews>
  <mergeCells count="4">
    <mergeCell ref="C2:D2"/>
    <mergeCell ref="C3:D3"/>
    <mergeCell ref="C6:D6"/>
    <mergeCell ref="C7:D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6" zoomScale="150" zoomScaleNormal="150" zoomScalePageLayoutView="150" workbookViewId="0">
      <selection activeCell="F22" sqref="F22"/>
    </sheetView>
  </sheetViews>
  <sheetFormatPr baseColWidth="10" defaultRowHeight="15" x14ac:dyDescent="0"/>
  <cols>
    <col min="1" max="1" width="3.33203125" customWidth="1"/>
    <col min="2" max="2" width="7.5" customWidth="1"/>
    <col min="3" max="3" width="4.83203125" customWidth="1"/>
    <col min="4" max="4" width="43.6640625" customWidth="1"/>
    <col min="5" max="5" width="6.5" customWidth="1"/>
    <col min="6" max="6" width="6.83203125" customWidth="1"/>
    <col min="7" max="7" width="17.5" customWidth="1"/>
    <col min="8" max="8" width="18" customWidth="1"/>
    <col min="9" max="9" width="4.1640625" customWidth="1"/>
  </cols>
  <sheetData>
    <row r="1" spans="1:10">
      <c r="A1" s="129"/>
      <c r="B1" s="130"/>
      <c r="C1" s="130"/>
      <c r="D1" s="130"/>
      <c r="E1" s="130"/>
      <c r="F1" s="130"/>
      <c r="G1" s="130"/>
      <c r="H1" s="130"/>
      <c r="I1" s="130"/>
      <c r="J1" s="31"/>
    </row>
    <row r="2" spans="1:10">
      <c r="A2" s="131"/>
      <c r="B2" s="131"/>
      <c r="C2" s="131"/>
      <c r="D2" s="174" t="s">
        <v>148</v>
      </c>
      <c r="E2" s="131"/>
      <c r="F2" s="131"/>
      <c r="G2" s="132" t="s">
        <v>149</v>
      </c>
      <c r="H2" s="131">
        <v>13</v>
      </c>
      <c r="I2" s="131"/>
      <c r="J2" s="31"/>
    </row>
    <row r="3" spans="1:10" ht="16" thickBot="1">
      <c r="A3" s="133"/>
      <c r="B3" s="133"/>
      <c r="C3" s="133"/>
      <c r="D3" s="133"/>
      <c r="E3" s="133"/>
      <c r="F3" s="133"/>
      <c r="G3" s="134">
        <v>1</v>
      </c>
      <c r="H3" s="134">
        <v>2</v>
      </c>
      <c r="I3" s="133"/>
      <c r="J3" s="31"/>
    </row>
    <row r="4" spans="1:10" ht="16" thickTop="1">
      <c r="A4" s="135"/>
      <c r="B4" s="136"/>
      <c r="C4" s="137"/>
      <c r="D4" s="138"/>
      <c r="E4" s="138" t="s">
        <v>150</v>
      </c>
      <c r="F4" s="138" t="s">
        <v>151</v>
      </c>
      <c r="G4" s="139" t="s">
        <v>152</v>
      </c>
      <c r="H4" s="140"/>
      <c r="I4" s="136"/>
      <c r="J4" s="31"/>
    </row>
    <row r="5" spans="1:10" ht="16" thickBot="1">
      <c r="A5" s="141"/>
      <c r="B5" s="142" t="s">
        <v>153</v>
      </c>
      <c r="C5" s="143"/>
      <c r="D5" s="144" t="s">
        <v>154</v>
      </c>
      <c r="E5" s="144" t="s">
        <v>155</v>
      </c>
      <c r="F5" s="144" t="s">
        <v>156</v>
      </c>
      <c r="G5" s="145" t="s">
        <v>157</v>
      </c>
      <c r="H5" s="145" t="s">
        <v>158</v>
      </c>
      <c r="I5" s="146"/>
      <c r="J5" s="31"/>
    </row>
    <row r="6" spans="1:10" ht="16" thickTop="1">
      <c r="A6" s="147">
        <v>1</v>
      </c>
      <c r="B6" s="87">
        <v>2014</v>
      </c>
      <c r="C6" s="19"/>
      <c r="D6" s="148" t="s">
        <v>159</v>
      </c>
      <c r="E6" s="19"/>
      <c r="F6" s="19"/>
      <c r="G6" s="149"/>
      <c r="H6" s="149"/>
      <c r="I6" s="150">
        <v>1</v>
      </c>
      <c r="J6" s="31"/>
    </row>
    <row r="7" spans="1:10">
      <c r="A7" s="151">
        <f t="shared" ref="A7:A24" si="0">A6+1</f>
        <v>2</v>
      </c>
      <c r="B7" s="108" t="s">
        <v>190</v>
      </c>
      <c r="C7" s="20">
        <v>31</v>
      </c>
      <c r="D7" s="20" t="s">
        <v>191</v>
      </c>
      <c r="E7" s="20"/>
      <c r="F7" s="20">
        <v>6185</v>
      </c>
      <c r="G7" s="240">
        <f>Worksheet!H13</f>
        <v>1300</v>
      </c>
      <c r="H7" s="20"/>
      <c r="I7" s="152">
        <f t="shared" ref="I7:I24" si="1">I6+1</f>
        <v>2</v>
      </c>
      <c r="J7" s="31"/>
    </row>
    <row r="8" spans="1:10" ht="16" thickBot="1">
      <c r="A8" s="153">
        <f t="shared" si="0"/>
        <v>3</v>
      </c>
      <c r="B8" s="154"/>
      <c r="C8" s="155"/>
      <c r="D8" s="155" t="s">
        <v>192</v>
      </c>
      <c r="E8" s="155"/>
      <c r="F8" s="155">
        <v>1135</v>
      </c>
      <c r="G8" s="155"/>
      <c r="H8" s="241">
        <f>G7</f>
        <v>1300</v>
      </c>
      <c r="I8" s="156">
        <f t="shared" si="1"/>
        <v>3</v>
      </c>
      <c r="J8" s="31"/>
    </row>
    <row r="9" spans="1:10">
      <c r="A9" s="147">
        <f t="shared" si="0"/>
        <v>4</v>
      </c>
      <c r="B9" s="87"/>
      <c r="C9" s="19">
        <v>31</v>
      </c>
      <c r="D9" s="19" t="s">
        <v>35</v>
      </c>
      <c r="E9" s="19"/>
      <c r="F9" s="19">
        <v>3140</v>
      </c>
      <c r="G9" s="242">
        <f>Worksheet!H14</f>
        <v>1243.5499999999956</v>
      </c>
      <c r="H9" s="19"/>
      <c r="I9" s="150">
        <f t="shared" si="1"/>
        <v>4</v>
      </c>
      <c r="J9" s="31"/>
    </row>
    <row r="10" spans="1:10">
      <c r="A10" s="151">
        <f t="shared" si="0"/>
        <v>5</v>
      </c>
      <c r="B10" s="108"/>
      <c r="C10" s="20"/>
      <c r="D10" s="20" t="s">
        <v>193</v>
      </c>
      <c r="E10" s="20"/>
      <c r="F10" s="20">
        <v>1140</v>
      </c>
      <c r="G10" s="20"/>
      <c r="H10" s="240">
        <f>G9</f>
        <v>1243.5499999999956</v>
      </c>
      <c r="I10" s="152">
        <f t="shared" si="1"/>
        <v>5</v>
      </c>
      <c r="J10" s="31"/>
    </row>
    <row r="11" spans="1:10" ht="16" thickBot="1">
      <c r="A11" s="153">
        <f t="shared" si="0"/>
        <v>6</v>
      </c>
      <c r="B11" s="154"/>
      <c r="C11" s="155">
        <v>31</v>
      </c>
      <c r="D11" s="155" t="s">
        <v>194</v>
      </c>
      <c r="E11" s="155"/>
      <c r="F11" s="155">
        <v>6175</v>
      </c>
      <c r="G11" s="241">
        <f>Worksheet!H15</f>
        <v>3840.0000000000005</v>
      </c>
      <c r="H11" s="155"/>
      <c r="I11" s="156">
        <f t="shared" si="1"/>
        <v>6</v>
      </c>
      <c r="J11" s="31"/>
    </row>
    <row r="12" spans="1:10">
      <c r="A12" s="147">
        <f t="shared" si="0"/>
        <v>7</v>
      </c>
      <c r="B12" s="87"/>
      <c r="C12" s="19"/>
      <c r="D12" s="19" t="s">
        <v>110</v>
      </c>
      <c r="E12" s="19"/>
      <c r="F12" s="19">
        <v>1145</v>
      </c>
      <c r="G12" s="19"/>
      <c r="H12" s="242">
        <f>G11</f>
        <v>3840.0000000000005</v>
      </c>
      <c r="I12" s="150">
        <f t="shared" si="1"/>
        <v>7</v>
      </c>
      <c r="J12" s="31"/>
    </row>
    <row r="13" spans="1:10">
      <c r="A13" s="151">
        <f t="shared" si="0"/>
        <v>8</v>
      </c>
      <c r="B13" s="108"/>
      <c r="C13" s="20">
        <v>31</v>
      </c>
      <c r="D13" s="20" t="s">
        <v>195</v>
      </c>
      <c r="E13" s="20"/>
      <c r="F13" s="20">
        <v>6180</v>
      </c>
      <c r="G13" s="240">
        <f>Worksheet!H16</f>
        <v>4006</v>
      </c>
      <c r="H13" s="20"/>
      <c r="I13" s="152">
        <f t="shared" si="1"/>
        <v>8</v>
      </c>
      <c r="J13" s="31"/>
    </row>
    <row r="14" spans="1:10" ht="16" thickBot="1">
      <c r="A14" s="153">
        <f t="shared" si="0"/>
        <v>9</v>
      </c>
      <c r="B14" s="154"/>
      <c r="C14" s="155"/>
      <c r="D14" s="155" t="s">
        <v>111</v>
      </c>
      <c r="E14" s="155"/>
      <c r="F14" s="155">
        <v>1150</v>
      </c>
      <c r="G14" s="155"/>
      <c r="H14" s="241">
        <f>G13</f>
        <v>4006</v>
      </c>
      <c r="I14" s="156">
        <f t="shared" si="1"/>
        <v>9</v>
      </c>
      <c r="J14" s="31"/>
    </row>
    <row r="15" spans="1:10">
      <c r="A15" s="147">
        <f t="shared" si="0"/>
        <v>10</v>
      </c>
      <c r="B15" s="87"/>
      <c r="C15" s="19">
        <v>31</v>
      </c>
      <c r="D15" s="19" t="s">
        <v>47</v>
      </c>
      <c r="E15" s="19"/>
      <c r="F15" s="19">
        <v>6135</v>
      </c>
      <c r="G15" s="242">
        <f>Worksheet!H17</f>
        <v>7500</v>
      </c>
      <c r="H15" s="19"/>
      <c r="I15" s="150">
        <f t="shared" si="1"/>
        <v>10</v>
      </c>
      <c r="J15" s="31"/>
    </row>
    <row r="16" spans="1:10">
      <c r="A16" s="151">
        <f t="shared" si="0"/>
        <v>11</v>
      </c>
      <c r="B16" s="108"/>
      <c r="C16" s="20"/>
      <c r="D16" s="20" t="s">
        <v>112</v>
      </c>
      <c r="E16" s="20"/>
      <c r="F16" s="20">
        <v>1160</v>
      </c>
      <c r="G16" s="20"/>
      <c r="H16" s="240">
        <f>G15</f>
        <v>7500</v>
      </c>
      <c r="I16" s="152">
        <f t="shared" si="1"/>
        <v>11</v>
      </c>
      <c r="J16" s="31"/>
    </row>
    <row r="17" spans="1:10" ht="16" thickBot="1">
      <c r="A17" s="153">
        <f t="shared" si="0"/>
        <v>12</v>
      </c>
      <c r="B17" s="154"/>
      <c r="C17" s="155">
        <v>31</v>
      </c>
      <c r="D17" s="155" t="s">
        <v>45</v>
      </c>
      <c r="E17" s="155"/>
      <c r="F17" s="155">
        <v>6125</v>
      </c>
      <c r="G17" s="241">
        <f>Worksheet!H19</f>
        <v>3520</v>
      </c>
      <c r="H17" s="155"/>
      <c r="I17" s="156">
        <f t="shared" si="1"/>
        <v>12</v>
      </c>
      <c r="J17" s="31"/>
    </row>
    <row r="18" spans="1:10">
      <c r="A18" s="147">
        <f t="shared" si="0"/>
        <v>13</v>
      </c>
      <c r="B18" s="87"/>
      <c r="C18" s="19"/>
      <c r="D18" s="19" t="s">
        <v>196</v>
      </c>
      <c r="E18" s="19"/>
      <c r="F18" s="19">
        <v>1220</v>
      </c>
      <c r="G18" s="19"/>
      <c r="H18" s="242">
        <f>G17</f>
        <v>3520</v>
      </c>
      <c r="I18" s="150">
        <f t="shared" si="1"/>
        <v>13</v>
      </c>
      <c r="J18" s="31"/>
    </row>
    <row r="19" spans="1:10">
      <c r="A19" s="151">
        <f t="shared" si="0"/>
        <v>14</v>
      </c>
      <c r="B19" s="108"/>
      <c r="C19" s="20">
        <v>31</v>
      </c>
      <c r="D19" s="20" t="s">
        <v>46</v>
      </c>
      <c r="E19" s="20"/>
      <c r="F19" s="20">
        <v>6130</v>
      </c>
      <c r="G19" s="240">
        <f>Worksheet!H21</f>
        <v>2240</v>
      </c>
      <c r="H19" s="20"/>
      <c r="I19" s="152">
        <f t="shared" si="1"/>
        <v>14</v>
      </c>
      <c r="J19" s="31"/>
    </row>
    <row r="20" spans="1:10" ht="16" thickBot="1">
      <c r="A20" s="153">
        <f t="shared" si="0"/>
        <v>15</v>
      </c>
      <c r="B20" s="154"/>
      <c r="C20" s="155"/>
      <c r="D20" s="155" t="s">
        <v>197</v>
      </c>
      <c r="E20" s="155"/>
      <c r="F20" s="155">
        <v>1240</v>
      </c>
      <c r="G20" s="155"/>
      <c r="H20" s="241">
        <f>G19</f>
        <v>2240</v>
      </c>
      <c r="I20" s="156">
        <f t="shared" si="1"/>
        <v>15</v>
      </c>
      <c r="J20" s="31"/>
    </row>
    <row r="21" spans="1:10">
      <c r="A21" s="147">
        <f t="shared" si="0"/>
        <v>16</v>
      </c>
      <c r="B21" s="87"/>
      <c r="C21" s="19">
        <v>31</v>
      </c>
      <c r="D21" s="19" t="s">
        <v>56</v>
      </c>
      <c r="E21" s="19"/>
      <c r="F21" s="19">
        <v>7105</v>
      </c>
      <c r="G21" s="242">
        <f>Worksheet!H23</f>
        <v>2269.0599999999995</v>
      </c>
      <c r="H21" s="19"/>
      <c r="I21" s="150">
        <f t="shared" si="1"/>
        <v>16</v>
      </c>
      <c r="J21" s="31"/>
    </row>
    <row r="22" spans="1:10">
      <c r="A22" s="151">
        <f t="shared" si="0"/>
        <v>17</v>
      </c>
      <c r="B22" s="108"/>
      <c r="C22" s="20"/>
      <c r="D22" s="20" t="s">
        <v>124</v>
      </c>
      <c r="E22" s="20"/>
      <c r="F22" s="20">
        <v>2115</v>
      </c>
      <c r="G22" s="20"/>
      <c r="H22" s="240">
        <f>G21</f>
        <v>2269.0599999999995</v>
      </c>
      <c r="I22" s="152">
        <f t="shared" si="1"/>
        <v>17</v>
      </c>
      <c r="J22" s="31"/>
    </row>
    <row r="23" spans="1:10" ht="16" thickBot="1">
      <c r="A23" s="153">
        <f t="shared" si="0"/>
        <v>18</v>
      </c>
      <c r="B23" s="154"/>
      <c r="C23" s="155"/>
      <c r="D23" s="155"/>
      <c r="E23" s="155"/>
      <c r="F23" s="155"/>
      <c r="G23" s="155"/>
      <c r="H23" s="155"/>
      <c r="I23" s="156">
        <f t="shared" si="1"/>
        <v>18</v>
      </c>
      <c r="J23" s="31"/>
    </row>
    <row r="24" spans="1:10">
      <c r="A24" s="147">
        <f t="shared" si="0"/>
        <v>19</v>
      </c>
      <c r="B24" s="87"/>
      <c r="C24" s="19"/>
      <c r="D24" s="19"/>
      <c r="E24" s="19"/>
      <c r="F24" s="19"/>
      <c r="G24" s="19"/>
      <c r="H24" s="19"/>
      <c r="I24" s="150">
        <f t="shared" si="1"/>
        <v>19</v>
      </c>
      <c r="J24" s="31"/>
    </row>
    <row r="25" spans="1:10">
      <c r="A25" s="31"/>
      <c r="B25" s="31"/>
      <c r="C25" s="31"/>
      <c r="D25" s="31"/>
      <c r="E25" s="31"/>
      <c r="F25" s="31"/>
      <c r="G25" s="31"/>
      <c r="H25" s="31"/>
      <c r="I25" s="31"/>
      <c r="J25" s="31"/>
    </row>
    <row r="26" spans="1:10">
      <c r="A26" s="31"/>
      <c r="B26" s="31"/>
      <c r="C26" s="31"/>
      <c r="D26" s="31"/>
      <c r="E26" s="31"/>
      <c r="F26" s="31"/>
      <c r="G26" s="31"/>
      <c r="H26" s="31"/>
      <c r="I26" s="31"/>
      <c r="J26" s="31"/>
    </row>
    <row r="27" spans="1:10">
      <c r="A27" s="31"/>
      <c r="B27" s="31"/>
      <c r="C27" s="31"/>
      <c r="D27" s="31"/>
      <c r="E27" s="31"/>
      <c r="F27" s="31"/>
      <c r="G27" s="31"/>
      <c r="H27" s="31"/>
      <c r="I27" s="31"/>
      <c r="J27" s="31"/>
    </row>
  </sheetData>
  <customSheetViews>
    <customSheetView guid="{DB2167BA-4068-6249-92C1-5F772F2C1876}">
      <selection activeCell="H3" sqref="H3"/>
    </customSheetView>
  </customSheetView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B3" zoomScale="150" zoomScaleNormal="150" zoomScalePageLayoutView="150" workbookViewId="0">
      <selection activeCell="F35" sqref="F35"/>
    </sheetView>
  </sheetViews>
  <sheetFormatPr baseColWidth="10" defaultRowHeight="15" x14ac:dyDescent="0"/>
  <cols>
    <col min="1" max="1" width="4" customWidth="1"/>
    <col min="2" max="2" width="7.5" customWidth="1"/>
    <col min="3" max="3" width="4.6640625" customWidth="1"/>
    <col min="4" max="4" width="41.33203125" customWidth="1"/>
    <col min="5" max="6" width="7.5" customWidth="1"/>
    <col min="7" max="8" width="15.83203125" customWidth="1"/>
    <col min="9" max="9" width="3.6640625" customWidth="1"/>
  </cols>
  <sheetData>
    <row r="1" spans="1:10">
      <c r="A1" s="129"/>
      <c r="B1" s="130"/>
      <c r="C1" s="130"/>
      <c r="D1" s="130"/>
      <c r="E1" s="130"/>
      <c r="F1" s="130"/>
      <c r="G1" s="130"/>
      <c r="H1" s="130"/>
      <c r="I1" s="130"/>
      <c r="J1" s="31"/>
    </row>
    <row r="2" spans="1:10">
      <c r="A2" s="131"/>
      <c r="B2" s="131"/>
      <c r="C2" s="131"/>
      <c r="D2" s="174" t="s">
        <v>148</v>
      </c>
      <c r="E2" s="131"/>
      <c r="F2" s="131"/>
      <c r="G2" s="132" t="s">
        <v>149</v>
      </c>
      <c r="H2" s="131">
        <v>14</v>
      </c>
      <c r="I2" s="131"/>
      <c r="J2" s="31"/>
    </row>
    <row r="3" spans="1:10" ht="16" thickBot="1">
      <c r="A3" s="133"/>
      <c r="B3" s="133"/>
      <c r="C3" s="133"/>
      <c r="D3" s="133"/>
      <c r="E3" s="133"/>
      <c r="F3" s="133"/>
      <c r="G3" s="134">
        <v>1</v>
      </c>
      <c r="H3" s="134">
        <v>2</v>
      </c>
      <c r="I3" s="133"/>
      <c r="J3" s="31"/>
    </row>
    <row r="4" spans="1:10" ht="16" thickTop="1">
      <c r="A4" s="135"/>
      <c r="B4" s="136"/>
      <c r="C4" s="137"/>
      <c r="D4" s="138"/>
      <c r="E4" s="138" t="s">
        <v>150</v>
      </c>
      <c r="F4" s="138" t="s">
        <v>151</v>
      </c>
      <c r="G4" s="139" t="s">
        <v>152</v>
      </c>
      <c r="H4" s="140"/>
      <c r="I4" s="136"/>
      <c r="J4" s="31"/>
    </row>
    <row r="5" spans="1:10" ht="16" thickBot="1">
      <c r="A5" s="141"/>
      <c r="B5" s="142" t="s">
        <v>153</v>
      </c>
      <c r="C5" s="143"/>
      <c r="D5" s="144" t="s">
        <v>154</v>
      </c>
      <c r="E5" s="144" t="s">
        <v>155</v>
      </c>
      <c r="F5" s="144" t="s">
        <v>156</v>
      </c>
      <c r="G5" s="145" t="s">
        <v>157</v>
      </c>
      <c r="H5" s="145" t="s">
        <v>158</v>
      </c>
      <c r="I5" s="146"/>
      <c r="J5" s="31"/>
    </row>
    <row r="6" spans="1:10" ht="16" thickTop="1">
      <c r="A6" s="147">
        <v>1</v>
      </c>
      <c r="B6" s="87">
        <v>2014</v>
      </c>
      <c r="C6" s="19"/>
      <c r="D6" s="148" t="s">
        <v>160</v>
      </c>
      <c r="E6" s="19"/>
      <c r="F6" s="19"/>
      <c r="G6" s="149"/>
      <c r="H6" s="149"/>
      <c r="I6" s="150">
        <v>1</v>
      </c>
      <c r="J6" s="31"/>
    </row>
    <row r="7" spans="1:10">
      <c r="A7" s="151">
        <f t="shared" ref="A7:A39" si="0">A6+1</f>
        <v>2</v>
      </c>
      <c r="B7" s="108" t="s">
        <v>190</v>
      </c>
      <c r="C7" s="20">
        <v>31</v>
      </c>
      <c r="D7" s="20" t="s">
        <v>36</v>
      </c>
      <c r="E7" s="20"/>
      <c r="F7" s="20">
        <v>4110</v>
      </c>
      <c r="G7" s="240">
        <f>Worksheet!D38</f>
        <v>342447</v>
      </c>
      <c r="H7" s="20"/>
      <c r="I7" s="152">
        <f t="shared" ref="I7:I39" si="1">I6+1</f>
        <v>2</v>
      </c>
      <c r="J7" s="31"/>
    </row>
    <row r="8" spans="1:10" ht="16" thickBot="1">
      <c r="A8" s="153">
        <f t="shared" si="0"/>
        <v>3</v>
      </c>
      <c r="B8" s="154"/>
      <c r="C8" s="155"/>
      <c r="D8" s="155" t="s">
        <v>40</v>
      </c>
      <c r="E8" s="155"/>
      <c r="F8" s="155">
        <v>5120</v>
      </c>
      <c r="G8" s="241">
        <f>Worksheet!D42</f>
        <v>1908.95</v>
      </c>
      <c r="H8" s="155"/>
      <c r="I8" s="156">
        <f t="shared" si="1"/>
        <v>3</v>
      </c>
      <c r="J8" s="31"/>
    </row>
    <row r="9" spans="1:10">
      <c r="A9" s="147">
        <f t="shared" si="0"/>
        <v>4</v>
      </c>
      <c r="B9" s="87"/>
      <c r="C9" s="19"/>
      <c r="D9" s="19" t="s">
        <v>198</v>
      </c>
      <c r="E9" s="19"/>
      <c r="F9" s="19">
        <v>5130</v>
      </c>
      <c r="G9" s="242">
        <f>Worksheet!D43</f>
        <v>2510.5</v>
      </c>
      <c r="H9" s="19"/>
      <c r="I9" s="150">
        <f t="shared" si="1"/>
        <v>4</v>
      </c>
      <c r="J9" s="31"/>
    </row>
    <row r="10" spans="1:10">
      <c r="A10" s="151">
        <f t="shared" si="0"/>
        <v>5</v>
      </c>
      <c r="B10" s="108"/>
      <c r="C10" s="20"/>
      <c r="D10" s="20" t="s">
        <v>199</v>
      </c>
      <c r="E10" s="20"/>
      <c r="F10" s="20">
        <v>3140</v>
      </c>
      <c r="G10" s="20"/>
      <c r="H10" s="240">
        <f>G7+G8+G9</f>
        <v>346866.45</v>
      </c>
      <c r="I10" s="152">
        <f t="shared" si="1"/>
        <v>5</v>
      </c>
      <c r="J10" s="31"/>
    </row>
    <row r="11" spans="1:10" ht="16" thickBot="1">
      <c r="A11" s="153">
        <f t="shared" si="0"/>
        <v>6</v>
      </c>
      <c r="B11" s="154"/>
      <c r="C11" s="155">
        <v>31</v>
      </c>
      <c r="D11" s="155" t="s">
        <v>35</v>
      </c>
      <c r="E11" s="155"/>
      <c r="F11" s="155">
        <v>3140</v>
      </c>
      <c r="G11" s="241">
        <f>SUM(H12:H30)</f>
        <v>288815.72000000003</v>
      </c>
      <c r="H11" s="155"/>
      <c r="I11" s="156">
        <f t="shared" si="1"/>
        <v>6</v>
      </c>
      <c r="J11" s="31"/>
    </row>
    <row r="12" spans="1:10">
      <c r="A12" s="147">
        <f t="shared" si="0"/>
        <v>7</v>
      </c>
      <c r="B12" s="87"/>
      <c r="C12" s="19"/>
      <c r="D12" s="19" t="s">
        <v>200</v>
      </c>
      <c r="E12" s="19"/>
      <c r="F12" s="19">
        <v>4120</v>
      </c>
      <c r="G12" s="19"/>
      <c r="H12" s="242">
        <f>Worksheet!I39</f>
        <v>264.87</v>
      </c>
      <c r="I12" s="150">
        <f t="shared" si="1"/>
        <v>7</v>
      </c>
      <c r="J12" s="31"/>
    </row>
    <row r="13" spans="1:10">
      <c r="A13" s="151">
        <f t="shared" si="0"/>
        <v>8</v>
      </c>
      <c r="B13" s="108"/>
      <c r="C13" s="20"/>
      <c r="D13" s="20" t="s">
        <v>201</v>
      </c>
      <c r="E13" s="20"/>
      <c r="F13" s="20">
        <v>4130</v>
      </c>
      <c r="G13" s="20"/>
      <c r="H13" s="240">
        <f>Worksheet!I40</f>
        <v>1680</v>
      </c>
      <c r="I13" s="152">
        <f t="shared" si="1"/>
        <v>8</v>
      </c>
      <c r="J13" s="31"/>
    </row>
    <row r="14" spans="1:10" ht="16" thickBot="1">
      <c r="A14" s="153">
        <f t="shared" si="0"/>
        <v>9</v>
      </c>
      <c r="B14" s="154"/>
      <c r="C14" s="155"/>
      <c r="D14" s="155" t="s">
        <v>202</v>
      </c>
      <c r="E14" s="155"/>
      <c r="F14" s="155">
        <v>5110</v>
      </c>
      <c r="G14" s="155"/>
      <c r="H14" s="241">
        <f>Worksheet!I41</f>
        <v>131176.1</v>
      </c>
      <c r="I14" s="156">
        <f t="shared" si="1"/>
        <v>9</v>
      </c>
      <c r="J14" s="31"/>
    </row>
    <row r="15" spans="1:10">
      <c r="A15" s="147">
        <f t="shared" si="0"/>
        <v>10</v>
      </c>
      <c r="B15" s="87"/>
      <c r="C15" s="19"/>
      <c r="D15" s="19" t="s">
        <v>203</v>
      </c>
      <c r="E15" s="19"/>
      <c r="F15" s="19">
        <v>6110</v>
      </c>
      <c r="G15" s="19"/>
      <c r="H15" s="242">
        <f>Worksheet!I44</f>
        <v>17002</v>
      </c>
      <c r="I15" s="150">
        <f t="shared" si="1"/>
        <v>10</v>
      </c>
      <c r="J15" s="31"/>
    </row>
    <row r="16" spans="1:10">
      <c r="A16" s="151">
        <f t="shared" si="0"/>
        <v>11</v>
      </c>
      <c r="B16" s="108"/>
      <c r="C16" s="20"/>
      <c r="D16" s="20" t="s">
        <v>204</v>
      </c>
      <c r="E16" s="20"/>
      <c r="F16" s="20">
        <v>6115</v>
      </c>
      <c r="G16" s="20"/>
      <c r="H16" s="240">
        <f>Worksheet!I45</f>
        <v>9.6300000000000008</v>
      </c>
      <c r="I16" s="152">
        <f t="shared" si="1"/>
        <v>11</v>
      </c>
      <c r="J16" s="31"/>
    </row>
    <row r="17" spans="1:10" ht="16" thickBot="1">
      <c r="A17" s="153">
        <f t="shared" si="0"/>
        <v>12</v>
      </c>
      <c r="B17" s="154"/>
      <c r="C17" s="155"/>
      <c r="D17" s="155" t="s">
        <v>205</v>
      </c>
      <c r="E17" s="155"/>
      <c r="F17" s="155">
        <v>6120</v>
      </c>
      <c r="G17" s="155"/>
      <c r="H17" s="241">
        <f>Worksheet!I46</f>
        <v>2324.5500000000002</v>
      </c>
      <c r="I17" s="156">
        <f t="shared" si="1"/>
        <v>12</v>
      </c>
      <c r="J17" s="31"/>
    </row>
    <row r="18" spans="1:10">
      <c r="A18" s="147">
        <f t="shared" si="0"/>
        <v>13</v>
      </c>
      <c r="B18" s="87"/>
      <c r="C18" s="19"/>
      <c r="D18" s="19" t="s">
        <v>206</v>
      </c>
      <c r="E18" s="19"/>
      <c r="F18" s="19">
        <v>6125</v>
      </c>
      <c r="G18" s="19"/>
      <c r="H18" s="242">
        <f>Worksheet!I47</f>
        <v>3520</v>
      </c>
      <c r="I18" s="150">
        <f t="shared" si="1"/>
        <v>13</v>
      </c>
      <c r="J18" s="31"/>
    </row>
    <row r="19" spans="1:10">
      <c r="A19" s="151">
        <f t="shared" si="0"/>
        <v>14</v>
      </c>
      <c r="B19" s="108"/>
      <c r="C19" s="20"/>
      <c r="D19" s="20" t="s">
        <v>207</v>
      </c>
      <c r="E19" s="20"/>
      <c r="F19" s="20">
        <v>6130</v>
      </c>
      <c r="G19" s="20"/>
      <c r="H19" s="240">
        <f>Worksheet!I48</f>
        <v>2240</v>
      </c>
      <c r="I19" s="152">
        <f t="shared" si="1"/>
        <v>14</v>
      </c>
      <c r="J19" s="31"/>
    </row>
    <row r="20" spans="1:10" ht="16" thickBot="1">
      <c r="A20" s="153">
        <f t="shared" si="0"/>
        <v>15</v>
      </c>
      <c r="B20" s="154"/>
      <c r="C20" s="155"/>
      <c r="D20" s="155" t="s">
        <v>208</v>
      </c>
      <c r="E20" s="155"/>
      <c r="F20" s="155">
        <v>6135</v>
      </c>
      <c r="G20" s="155"/>
      <c r="H20" s="241">
        <f>Worksheet!I49</f>
        <v>7500</v>
      </c>
      <c r="I20" s="156">
        <f t="shared" si="1"/>
        <v>15</v>
      </c>
      <c r="J20" s="31"/>
    </row>
    <row r="21" spans="1:10">
      <c r="A21" s="147">
        <f t="shared" si="0"/>
        <v>16</v>
      </c>
      <c r="B21" s="87"/>
      <c r="C21" s="19"/>
      <c r="D21" s="19" t="s">
        <v>209</v>
      </c>
      <c r="E21" s="19"/>
      <c r="F21" s="19">
        <v>6140</v>
      </c>
      <c r="G21" s="19"/>
      <c r="H21" s="242">
        <f>Worksheet!I50</f>
        <v>1636</v>
      </c>
      <c r="I21" s="150">
        <f t="shared" si="1"/>
        <v>16</v>
      </c>
      <c r="J21" s="31"/>
    </row>
    <row r="22" spans="1:10">
      <c r="A22" s="151">
        <f t="shared" si="0"/>
        <v>17</v>
      </c>
      <c r="B22" s="108"/>
      <c r="C22" s="20"/>
      <c r="D22" s="20" t="s">
        <v>210</v>
      </c>
      <c r="E22" s="20"/>
      <c r="F22" s="20">
        <v>6150</v>
      </c>
      <c r="G22" s="20"/>
      <c r="H22" s="240">
        <f>Worksheet!I51</f>
        <v>7099.86</v>
      </c>
      <c r="I22" s="152">
        <f t="shared" si="1"/>
        <v>17</v>
      </c>
      <c r="J22" s="31"/>
    </row>
    <row r="23" spans="1:10" ht="16" thickBot="1">
      <c r="A23" s="153">
        <f>A22+1</f>
        <v>18</v>
      </c>
      <c r="B23" s="154"/>
      <c r="C23" s="155"/>
      <c r="D23" s="155" t="s">
        <v>211</v>
      </c>
      <c r="E23" s="155"/>
      <c r="F23" s="155">
        <v>6160</v>
      </c>
      <c r="G23" s="155"/>
      <c r="H23" s="241">
        <f>Worksheet!I52</f>
        <v>12000</v>
      </c>
      <c r="I23" s="156">
        <f>I22+1</f>
        <v>18</v>
      </c>
      <c r="J23" s="31"/>
    </row>
    <row r="24" spans="1:10">
      <c r="A24" s="243">
        <v>19</v>
      </c>
      <c r="B24" s="244"/>
      <c r="C24" s="245"/>
      <c r="D24" s="245" t="s">
        <v>216</v>
      </c>
      <c r="E24" s="245"/>
      <c r="F24" s="245">
        <v>6165</v>
      </c>
      <c r="G24" s="245"/>
      <c r="H24" s="246">
        <f>Worksheet!I53</f>
        <v>2446</v>
      </c>
      <c r="I24" s="247"/>
      <c r="J24" s="31"/>
    </row>
    <row r="25" spans="1:10">
      <c r="A25" s="147">
        <v>20</v>
      </c>
      <c r="B25" s="87"/>
      <c r="C25" s="19"/>
      <c r="D25" s="19" t="s">
        <v>212</v>
      </c>
      <c r="E25" s="19"/>
      <c r="F25" s="19">
        <v>6170</v>
      </c>
      <c r="G25" s="19"/>
      <c r="H25" s="242">
        <f>Worksheet!I54</f>
        <v>69410</v>
      </c>
      <c r="I25" s="150">
        <f>I23+1</f>
        <v>19</v>
      </c>
      <c r="J25" s="31"/>
    </row>
    <row r="26" spans="1:10">
      <c r="A26" s="151">
        <v>21</v>
      </c>
      <c r="B26" s="108"/>
      <c r="C26" s="20"/>
      <c r="D26" s="20" t="s">
        <v>91</v>
      </c>
      <c r="E26" s="20"/>
      <c r="F26" s="20">
        <v>6175</v>
      </c>
      <c r="G26" s="20"/>
      <c r="H26" s="240">
        <f>Worksheet!I55</f>
        <v>3840.0000000000005</v>
      </c>
      <c r="I26" s="152">
        <f t="shared" si="1"/>
        <v>20</v>
      </c>
      <c r="J26" s="31"/>
    </row>
    <row r="27" spans="1:10" ht="16" thickBot="1">
      <c r="A27" s="153">
        <f t="shared" si="0"/>
        <v>22</v>
      </c>
      <c r="B27" s="154"/>
      <c r="C27" s="155"/>
      <c r="D27" s="155" t="s">
        <v>92</v>
      </c>
      <c r="E27" s="155"/>
      <c r="F27" s="155">
        <v>6180</v>
      </c>
      <c r="G27" s="155"/>
      <c r="H27" s="241">
        <f>Worksheet!I56</f>
        <v>4006</v>
      </c>
      <c r="I27" s="156">
        <f t="shared" si="1"/>
        <v>21</v>
      </c>
      <c r="J27" s="31"/>
    </row>
    <row r="28" spans="1:10">
      <c r="A28" s="147">
        <f t="shared" si="0"/>
        <v>23</v>
      </c>
      <c r="B28" s="87"/>
      <c r="C28" s="19"/>
      <c r="D28" s="19" t="s">
        <v>93</v>
      </c>
      <c r="E28" s="19"/>
      <c r="F28" s="19">
        <v>6185</v>
      </c>
      <c r="G28" s="19"/>
      <c r="H28" s="242">
        <f>Worksheet!I57</f>
        <v>1300</v>
      </c>
      <c r="I28" s="150">
        <f t="shared" si="1"/>
        <v>22</v>
      </c>
      <c r="J28" s="31"/>
    </row>
    <row r="29" spans="1:10">
      <c r="A29" s="151">
        <f t="shared" si="0"/>
        <v>24</v>
      </c>
      <c r="B29" s="108"/>
      <c r="C29" s="20"/>
      <c r="D29" s="20" t="s">
        <v>94</v>
      </c>
      <c r="E29" s="20"/>
      <c r="F29" s="20">
        <v>6190</v>
      </c>
      <c r="G29" s="20"/>
      <c r="H29" s="240">
        <f>Worksheet!I58</f>
        <v>9091.65</v>
      </c>
      <c r="I29" s="152">
        <f t="shared" si="1"/>
        <v>23</v>
      </c>
      <c r="J29" s="31"/>
    </row>
    <row r="30" spans="1:10" ht="16" thickBot="1">
      <c r="A30" s="153">
        <f t="shared" si="0"/>
        <v>25</v>
      </c>
      <c r="B30" s="154"/>
      <c r="C30" s="155"/>
      <c r="D30" s="155" t="s">
        <v>213</v>
      </c>
      <c r="E30" s="155"/>
      <c r="F30" s="155">
        <v>7105</v>
      </c>
      <c r="G30" s="155"/>
      <c r="H30" s="241">
        <f>Worksheet!I59</f>
        <v>12269.06</v>
      </c>
      <c r="I30" s="156">
        <f t="shared" si="1"/>
        <v>24</v>
      </c>
      <c r="J30" s="31"/>
    </row>
    <row r="31" spans="1:10">
      <c r="A31" s="147">
        <f t="shared" si="0"/>
        <v>26</v>
      </c>
      <c r="B31" s="87"/>
      <c r="C31" s="19">
        <v>31</v>
      </c>
      <c r="D31" s="19" t="s">
        <v>35</v>
      </c>
      <c r="E31" s="19"/>
      <c r="F31" s="19">
        <v>3140</v>
      </c>
      <c r="G31" s="242">
        <f>Worksheet!I61</f>
        <v>56807.179999999993</v>
      </c>
      <c r="H31" s="19"/>
      <c r="I31" s="150">
        <f t="shared" si="1"/>
        <v>25</v>
      </c>
      <c r="J31" s="31"/>
    </row>
    <row r="32" spans="1:10">
      <c r="A32" s="151">
        <f t="shared" si="0"/>
        <v>27</v>
      </c>
      <c r="B32" s="108"/>
      <c r="C32" s="20"/>
      <c r="D32" s="20" t="s">
        <v>214</v>
      </c>
      <c r="E32" s="20"/>
      <c r="F32" s="20">
        <v>3120</v>
      </c>
      <c r="G32" s="20"/>
      <c r="H32" s="240">
        <f>G31</f>
        <v>56807.179999999993</v>
      </c>
      <c r="I32" s="152">
        <f t="shared" si="1"/>
        <v>26</v>
      </c>
      <c r="J32" s="31"/>
    </row>
    <row r="33" spans="1:10" ht="16" thickBot="1">
      <c r="A33" s="153">
        <f t="shared" si="0"/>
        <v>28</v>
      </c>
      <c r="B33" s="154"/>
      <c r="C33" s="155">
        <v>31</v>
      </c>
      <c r="D33" s="155" t="s">
        <v>33</v>
      </c>
      <c r="E33" s="155"/>
      <c r="F33" s="155">
        <v>3120</v>
      </c>
      <c r="G33" s="241">
        <f>Worksheet!C36</f>
        <v>30000</v>
      </c>
      <c r="H33" s="155"/>
      <c r="I33" s="156">
        <f t="shared" si="1"/>
        <v>27</v>
      </c>
      <c r="J33" s="31"/>
    </row>
    <row r="34" spans="1:10">
      <c r="A34" s="147">
        <f t="shared" si="0"/>
        <v>29</v>
      </c>
      <c r="B34" s="87"/>
      <c r="C34" s="19"/>
      <c r="D34" s="19" t="s">
        <v>215</v>
      </c>
      <c r="E34" s="19"/>
      <c r="F34" s="19">
        <v>3130</v>
      </c>
      <c r="G34" s="19"/>
      <c r="H34" s="242">
        <f>G33</f>
        <v>30000</v>
      </c>
      <c r="I34" s="150">
        <f t="shared" si="1"/>
        <v>28</v>
      </c>
      <c r="J34" s="31"/>
    </row>
    <row r="35" spans="1:10">
      <c r="A35" s="151">
        <f t="shared" si="0"/>
        <v>30</v>
      </c>
      <c r="B35" s="108"/>
      <c r="C35" s="20"/>
      <c r="D35" s="20"/>
      <c r="E35" s="20"/>
      <c r="F35" s="20"/>
      <c r="G35" s="20"/>
      <c r="H35" s="20"/>
      <c r="I35" s="152">
        <f t="shared" si="1"/>
        <v>29</v>
      </c>
      <c r="J35" s="31"/>
    </row>
    <row r="36" spans="1:10" ht="16" thickBot="1">
      <c r="A36" s="153">
        <f t="shared" si="0"/>
        <v>31</v>
      </c>
      <c r="B36" s="154"/>
      <c r="C36" s="155"/>
      <c r="D36" s="155"/>
      <c r="E36" s="155"/>
      <c r="F36" s="155"/>
      <c r="G36" s="155"/>
      <c r="H36" s="155"/>
      <c r="I36" s="156">
        <f t="shared" si="1"/>
        <v>30</v>
      </c>
      <c r="J36" s="31"/>
    </row>
    <row r="37" spans="1:10">
      <c r="A37" s="147">
        <f t="shared" si="0"/>
        <v>32</v>
      </c>
      <c r="B37" s="87"/>
      <c r="C37" s="19"/>
      <c r="D37" s="19"/>
      <c r="E37" s="19"/>
      <c r="F37" s="19"/>
      <c r="G37" s="19"/>
      <c r="H37" s="19"/>
      <c r="I37" s="150">
        <f t="shared" si="1"/>
        <v>31</v>
      </c>
      <c r="J37" s="31"/>
    </row>
    <row r="38" spans="1:10">
      <c r="A38" s="151">
        <f t="shared" si="0"/>
        <v>33</v>
      </c>
      <c r="B38" s="108"/>
      <c r="C38" s="20"/>
      <c r="D38" s="20"/>
      <c r="E38" s="20"/>
      <c r="F38" s="20"/>
      <c r="G38" s="20"/>
      <c r="H38" s="20"/>
      <c r="I38" s="152">
        <f t="shared" si="1"/>
        <v>32</v>
      </c>
      <c r="J38" s="31"/>
    </row>
    <row r="39" spans="1:10" ht="16" thickBot="1">
      <c r="A39" s="153">
        <f t="shared" si="0"/>
        <v>34</v>
      </c>
      <c r="B39" s="154"/>
      <c r="C39" s="155"/>
      <c r="D39" s="155"/>
      <c r="E39" s="155"/>
      <c r="F39" s="155"/>
      <c r="G39" s="155"/>
      <c r="H39" s="155"/>
      <c r="I39" s="156">
        <f t="shared" si="1"/>
        <v>33</v>
      </c>
      <c r="J39" s="31"/>
    </row>
    <row r="40" spans="1:10">
      <c r="A40" s="129"/>
      <c r="B40" s="130"/>
      <c r="C40" s="130"/>
      <c r="D40" s="130"/>
      <c r="E40" s="130"/>
      <c r="F40" s="130"/>
      <c r="G40" s="130"/>
      <c r="H40" s="130"/>
      <c r="I40" s="130"/>
      <c r="J40" s="31"/>
    </row>
    <row r="41" spans="1:10">
      <c r="A41" s="31"/>
      <c r="B41" s="31"/>
      <c r="C41" s="31"/>
      <c r="D41" s="31"/>
      <c r="E41" s="31"/>
      <c r="F41" s="31"/>
      <c r="G41" s="31"/>
      <c r="H41" s="31"/>
      <c r="I41" s="31"/>
      <c r="J41" s="31"/>
    </row>
    <row r="42" spans="1:10">
      <c r="A42" s="31"/>
      <c r="B42" s="31"/>
      <c r="C42" s="31"/>
      <c r="D42" s="31"/>
      <c r="E42" s="31"/>
      <c r="F42" s="31"/>
      <c r="G42" s="31"/>
      <c r="H42" s="31"/>
      <c r="I42" s="31"/>
      <c r="J42" s="31"/>
    </row>
    <row r="43" spans="1:10">
      <c r="A43" s="31"/>
      <c r="B43" s="31"/>
      <c r="C43" s="31"/>
      <c r="D43" s="31"/>
      <c r="E43" s="31"/>
      <c r="F43" s="31"/>
      <c r="G43" s="31"/>
      <c r="H43" s="31"/>
      <c r="I43" s="31"/>
      <c r="J43" s="31"/>
    </row>
  </sheetData>
  <customSheetViews>
    <customSheetView guid="{DB2167BA-4068-6249-92C1-5F772F2C1876}">
      <selection activeCell="H3" sqref="H3"/>
    </customSheetView>
  </customSheetView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9" zoomScale="150" zoomScaleNormal="150" zoomScalePageLayoutView="150" workbookViewId="0">
      <selection activeCell="C37" sqref="C37"/>
    </sheetView>
  </sheetViews>
  <sheetFormatPr baseColWidth="10" defaultRowHeight="15" x14ac:dyDescent="0"/>
  <cols>
    <col min="1" max="1" width="2.6640625" customWidth="1"/>
    <col min="2" max="2" width="54.1640625" customWidth="1"/>
    <col min="3" max="3" width="15.33203125" customWidth="1"/>
    <col min="4" max="4" width="14.1640625" customWidth="1"/>
  </cols>
  <sheetData>
    <row r="1" spans="1:5" ht="20">
      <c r="A1" s="31"/>
      <c r="B1" s="157" t="s">
        <v>59</v>
      </c>
      <c r="C1" s="158"/>
      <c r="D1" s="158"/>
      <c r="E1" s="31"/>
    </row>
    <row r="2" spans="1:5">
      <c r="A2" s="31"/>
      <c r="B2" s="159"/>
      <c r="C2" s="158"/>
      <c r="D2" s="158"/>
      <c r="E2" s="31"/>
    </row>
    <row r="3" spans="1:5">
      <c r="A3" s="31"/>
      <c r="B3" s="160"/>
      <c r="C3" s="158"/>
      <c r="D3" s="158"/>
      <c r="E3" s="31"/>
    </row>
    <row r="4" spans="1:5" ht="18">
      <c r="A4" s="237" t="s">
        <v>60</v>
      </c>
      <c r="B4" s="237"/>
      <c r="C4" s="237"/>
      <c r="D4" s="237"/>
      <c r="E4" s="31"/>
    </row>
    <row r="5" spans="1:5" ht="18">
      <c r="A5" s="238" t="s">
        <v>161</v>
      </c>
      <c r="B5" s="238"/>
      <c r="C5" s="238"/>
      <c r="D5" s="238"/>
      <c r="E5" s="31"/>
    </row>
    <row r="6" spans="1:5">
      <c r="A6" s="239">
        <v>42004</v>
      </c>
      <c r="B6" s="239"/>
      <c r="C6" s="239"/>
      <c r="D6" s="239"/>
      <c r="E6" s="31"/>
    </row>
    <row r="7" spans="1:5">
      <c r="A7" s="31"/>
      <c r="B7" s="31"/>
      <c r="C7" s="158"/>
      <c r="D7" s="158"/>
      <c r="E7" s="31"/>
    </row>
    <row r="8" spans="1:5">
      <c r="A8" s="31"/>
      <c r="B8" s="161" t="s">
        <v>1</v>
      </c>
      <c r="C8" s="162" t="s">
        <v>6</v>
      </c>
      <c r="D8" s="162" t="s">
        <v>7</v>
      </c>
      <c r="E8" s="31"/>
    </row>
    <row r="9" spans="1:5">
      <c r="A9" s="163"/>
      <c r="B9" s="16" t="s">
        <v>8</v>
      </c>
      <c r="C9" s="164">
        <f>Worksheet!K10</f>
        <v>40126.14</v>
      </c>
      <c r="D9" s="164"/>
      <c r="E9" s="31"/>
    </row>
    <row r="10" spans="1:5">
      <c r="A10" s="165"/>
      <c r="B10" s="166" t="s">
        <v>9</v>
      </c>
      <c r="C10" s="167">
        <f>Worksheet!K11</f>
        <v>250</v>
      </c>
      <c r="D10" s="167"/>
      <c r="E10" s="31"/>
    </row>
    <row r="11" spans="1:5">
      <c r="A11" s="165"/>
      <c r="B11" s="166" t="s">
        <v>10</v>
      </c>
      <c r="C11" s="167">
        <f>Worksheet!K12</f>
        <v>14689.34</v>
      </c>
      <c r="D11" s="167"/>
      <c r="E11" s="31"/>
    </row>
    <row r="12" spans="1:5">
      <c r="A12" s="165"/>
      <c r="B12" s="166" t="s">
        <v>162</v>
      </c>
      <c r="C12" s="167"/>
      <c r="D12" s="167">
        <f>Worksheet!L13</f>
        <v>1402.12</v>
      </c>
      <c r="E12" s="31"/>
    </row>
    <row r="13" spans="1:5">
      <c r="A13" s="165"/>
      <c r="B13" s="166" t="s">
        <v>12</v>
      </c>
      <c r="C13" s="167">
        <f>Worksheet!K14</f>
        <v>33278.01</v>
      </c>
      <c r="D13" s="167"/>
      <c r="E13" s="31"/>
    </row>
    <row r="14" spans="1:5">
      <c r="A14" s="165"/>
      <c r="B14" s="166" t="s">
        <v>13</v>
      </c>
      <c r="C14" s="167">
        <f>Worksheet!K15</f>
        <v>476.59999999999991</v>
      </c>
      <c r="D14" s="167"/>
      <c r="E14" s="31"/>
    </row>
    <row r="15" spans="1:5">
      <c r="A15" s="165"/>
      <c r="B15" s="166" t="s">
        <v>14</v>
      </c>
      <c r="C15" s="167">
        <f>Worksheet!K16</f>
        <v>817</v>
      </c>
      <c r="D15" s="167"/>
      <c r="E15" s="31"/>
    </row>
    <row r="16" spans="1:5">
      <c r="A16" s="165"/>
      <c r="B16" s="166" t="s">
        <v>15</v>
      </c>
      <c r="C16" s="167">
        <f>Worksheet!K17</f>
        <v>500</v>
      </c>
      <c r="D16" s="167"/>
      <c r="E16" s="31"/>
    </row>
    <row r="17" spans="1:5">
      <c r="A17" s="165"/>
      <c r="B17" s="166" t="s">
        <v>16</v>
      </c>
      <c r="C17" s="167">
        <f>Worksheet!K18</f>
        <v>13752</v>
      </c>
      <c r="D17" s="167"/>
      <c r="E17" s="31"/>
    </row>
    <row r="18" spans="1:5">
      <c r="A18" s="165"/>
      <c r="B18" s="166" t="s">
        <v>163</v>
      </c>
      <c r="C18" s="167"/>
      <c r="D18" s="167">
        <f>Worksheet!L19</f>
        <v>5730</v>
      </c>
      <c r="E18" s="31"/>
    </row>
    <row r="19" spans="1:5">
      <c r="A19" s="165"/>
      <c r="B19" s="166" t="s">
        <v>18</v>
      </c>
      <c r="C19" s="167">
        <f>Worksheet!K20</f>
        <v>10259</v>
      </c>
      <c r="D19" s="167"/>
      <c r="E19" s="31"/>
    </row>
    <row r="20" spans="1:5">
      <c r="A20" s="168"/>
      <c r="B20" s="16" t="s">
        <v>164</v>
      </c>
      <c r="C20" s="167"/>
      <c r="D20" s="167">
        <f>Worksheet!L21</f>
        <v>8084</v>
      </c>
      <c r="E20" s="31"/>
    </row>
    <row r="21" spans="1:5">
      <c r="A21" s="169"/>
      <c r="B21" s="104" t="s">
        <v>20</v>
      </c>
      <c r="C21" s="119"/>
      <c r="D21" s="119">
        <f>Worksheet!L22</f>
        <v>9696.85</v>
      </c>
      <c r="E21" s="31"/>
    </row>
    <row r="22" spans="1:5">
      <c r="A22" s="165"/>
      <c r="B22" s="107" t="s">
        <v>21</v>
      </c>
      <c r="C22" s="167"/>
      <c r="D22" s="167">
        <f>Worksheet!L23</f>
        <v>2269.0599999999995</v>
      </c>
      <c r="E22" s="31"/>
    </row>
    <row r="23" spans="1:5">
      <c r="A23" s="165"/>
      <c r="B23" s="107" t="s">
        <v>165</v>
      </c>
      <c r="C23" s="167"/>
      <c r="D23" s="167">
        <f>Worksheet!L24</f>
        <v>351</v>
      </c>
      <c r="E23" s="31"/>
    </row>
    <row r="24" spans="1:5">
      <c r="A24" s="165"/>
      <c r="B24" s="107" t="s">
        <v>23</v>
      </c>
      <c r="C24" s="167"/>
      <c r="D24" s="167">
        <f>Worksheet!L25</f>
        <v>750.2</v>
      </c>
      <c r="E24" s="31"/>
    </row>
    <row r="25" spans="1:5">
      <c r="A25" s="165"/>
      <c r="B25" s="107" t="s">
        <v>24</v>
      </c>
      <c r="C25" s="167"/>
      <c r="D25" s="167">
        <f>Worksheet!L26</f>
        <v>175.46</v>
      </c>
      <c r="E25" s="31"/>
    </row>
    <row r="26" spans="1:5">
      <c r="A26" s="165"/>
      <c r="B26" s="107" t="s">
        <v>25</v>
      </c>
      <c r="C26" s="167"/>
      <c r="D26" s="167">
        <f>Worksheet!L27</f>
        <v>2061.61</v>
      </c>
      <c r="E26" s="31"/>
    </row>
    <row r="27" spans="1:5">
      <c r="A27" s="165"/>
      <c r="B27" s="107" t="s">
        <v>166</v>
      </c>
      <c r="C27" s="167"/>
      <c r="D27" s="167">
        <f>Worksheet!L28</f>
        <v>18.399999999999999</v>
      </c>
      <c r="E27" s="31"/>
    </row>
    <row r="28" spans="1:5">
      <c r="A28" s="165"/>
      <c r="B28" s="107" t="s">
        <v>167</v>
      </c>
      <c r="C28" s="167"/>
      <c r="D28" s="167">
        <f>Worksheet!L29</f>
        <v>124.2</v>
      </c>
      <c r="E28" s="31"/>
    </row>
    <row r="29" spans="1:5">
      <c r="A29" s="165"/>
      <c r="B29" s="107" t="s">
        <v>168</v>
      </c>
      <c r="C29" s="167"/>
      <c r="D29" s="167">
        <f>Worksheet!L30</f>
        <v>340</v>
      </c>
      <c r="E29" s="31"/>
    </row>
    <row r="30" spans="1:5">
      <c r="A30" s="165"/>
      <c r="B30" s="107" t="s">
        <v>29</v>
      </c>
      <c r="C30" s="167"/>
      <c r="D30" s="167">
        <f>Worksheet!L31</f>
        <v>60</v>
      </c>
      <c r="E30" s="31"/>
    </row>
    <row r="31" spans="1:5">
      <c r="A31" s="168"/>
      <c r="B31" s="17" t="s">
        <v>169</v>
      </c>
      <c r="C31" s="167"/>
      <c r="D31" s="167">
        <f>Worksheet!L32</f>
        <v>60</v>
      </c>
      <c r="E31" s="31"/>
    </row>
    <row r="32" spans="1:5">
      <c r="A32" s="165"/>
      <c r="B32" s="107" t="s">
        <v>31</v>
      </c>
      <c r="C32" s="167"/>
      <c r="D32" s="167">
        <f>Worksheet!L33</f>
        <v>7500</v>
      </c>
      <c r="E32" s="31"/>
    </row>
    <row r="33" spans="1:5">
      <c r="A33" s="165"/>
      <c r="B33" s="107" t="s">
        <v>32</v>
      </c>
      <c r="C33" s="167"/>
      <c r="D33" s="167">
        <f>Worksheet!L34</f>
        <v>10000</v>
      </c>
      <c r="E33" s="31"/>
    </row>
    <row r="34" spans="1:5" ht="16" thickBot="1">
      <c r="A34" s="165"/>
      <c r="B34" s="107" t="s">
        <v>33</v>
      </c>
      <c r="C34" s="170"/>
      <c r="D34" s="170">
        <v>65525.19</v>
      </c>
      <c r="E34" s="31"/>
    </row>
    <row r="35" spans="1:5" ht="17" thickTop="1" thickBot="1">
      <c r="A35" s="165"/>
      <c r="B35" s="196" t="s">
        <v>57</v>
      </c>
      <c r="C35" s="171">
        <f>C9+C10+C11+C13+C14+C15+C16+C17+C19</f>
        <v>114148.09</v>
      </c>
      <c r="D35" s="172">
        <f>SUM(D9:D34)</f>
        <v>114148.09</v>
      </c>
      <c r="E35" s="31"/>
    </row>
    <row r="36" spans="1:5" ht="16" thickTop="1">
      <c r="A36" s="195"/>
      <c r="B36" s="194"/>
      <c r="C36" s="173"/>
      <c r="D36" s="173"/>
      <c r="E36" s="31"/>
    </row>
    <row r="37" spans="1:5">
      <c r="A37" s="31"/>
      <c r="B37" s="31"/>
      <c r="C37" s="31"/>
      <c r="D37" s="31"/>
      <c r="E37" s="31"/>
    </row>
    <row r="38" spans="1:5">
      <c r="A38" s="31"/>
      <c r="B38" s="31"/>
      <c r="C38" s="31"/>
      <c r="D38" s="31"/>
      <c r="E38" s="31"/>
    </row>
  </sheetData>
  <customSheetViews>
    <customSheetView guid="{DB2167BA-4068-6249-92C1-5F772F2C1876}">
      <selection activeCell="F12" sqref="F12:G12"/>
    </customSheetView>
  </customSheetViews>
  <mergeCells count="3">
    <mergeCell ref="A4:D4"/>
    <mergeCell ref="A5:D5"/>
    <mergeCell ref="A6:D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Worksheet</vt:lpstr>
      <vt:lpstr>IncomeStatement</vt:lpstr>
      <vt:lpstr>Stockholders'Equity</vt:lpstr>
      <vt:lpstr>BalanceSheet</vt:lpstr>
      <vt:lpstr>Analysis</vt:lpstr>
      <vt:lpstr>Adjust GJ</vt:lpstr>
      <vt:lpstr>Closing GJ</vt:lpstr>
      <vt:lpstr>PCTrialBalance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O'Brien</dc:creator>
  <cp:lastModifiedBy>Jake Mitchell</cp:lastModifiedBy>
  <dcterms:created xsi:type="dcterms:W3CDTF">2013-05-09T11:48:46Z</dcterms:created>
  <dcterms:modified xsi:type="dcterms:W3CDTF">2014-05-22T12:30:29Z</dcterms:modified>
</cp:coreProperties>
</file>